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3" sheetId="4" r:id="rId1"/>
    <sheet name="4" sheetId="1" r:id="rId2"/>
    <sheet name="6" sheetId="2" r:id="rId3"/>
    <sheet name="покупка потерь" sheetId="3" r:id="rId4"/>
    <sheet name="закупка ээ для компенсации " sheetId="6" r:id="rId5"/>
    <sheet name="мер. по снижению потерь" sheetId="7" r:id="rId6"/>
    <sheet name="Факт.потери побтреб." sheetId="8" r:id="rId7"/>
  </sheets>
  <externalReferences>
    <externalReference r:id="rId8"/>
  </externalReferences>
  <definedNames>
    <definedName name="_xlnm.Print_Area" localSheetId="0">'3'!$A$1:$H$72</definedName>
    <definedName name="_xlnm.Print_Area" localSheetId="1">'4'!$A$1:$I$108</definedName>
    <definedName name="_xlnm.Print_Area" localSheetId="2">'6'!$A$1:$W$134</definedName>
    <definedName name="_xlnm.Print_Area" localSheetId="4">'закупка ээ для компенсации '!$A$1:$G$11</definedName>
  </definedNames>
  <calcPr calcId="125725"/>
</workbook>
</file>

<file path=xl/calcChain.xml><?xml version="1.0" encoding="utf-8"?>
<calcChain xmlns="http://schemas.openxmlformats.org/spreadsheetml/2006/main">
  <c r="E7" i="3"/>
  <c r="E8"/>
  <c r="E9"/>
  <c r="E6"/>
  <c r="B13"/>
  <c r="A6" i="6"/>
  <c r="D15" i="2" l="1"/>
  <c r="E9" i="1"/>
  <c r="E17"/>
  <c r="E25"/>
  <c r="G10" i="3" l="1"/>
  <c r="H9"/>
  <c r="H8"/>
  <c r="H6"/>
  <c r="H7"/>
  <c r="I9"/>
  <c r="I8"/>
  <c r="I6"/>
  <c r="I10" l="1"/>
  <c r="H10"/>
  <c r="Q64" i="2"/>
  <c r="R64"/>
  <c r="N85" l="1"/>
  <c r="H85"/>
  <c r="N84"/>
  <c r="H84"/>
  <c r="R111" l="1"/>
  <c r="Q111"/>
  <c r="P111"/>
  <c r="O111"/>
  <c r="P104"/>
  <c r="N103"/>
  <c r="N106"/>
  <c r="N107"/>
  <c r="N108"/>
  <c r="N109"/>
  <c r="N110"/>
  <c r="N112"/>
  <c r="N113"/>
  <c r="N114"/>
  <c r="N116"/>
  <c r="N117"/>
  <c r="N118"/>
  <c r="N120"/>
  <c r="N121"/>
  <c r="N122"/>
  <c r="N125"/>
  <c r="N126"/>
  <c r="N127"/>
  <c r="N102"/>
  <c r="R101"/>
  <c r="R96" s="1"/>
  <c r="Q101"/>
  <c r="Q96" s="1"/>
  <c r="P101"/>
  <c r="P96" s="1"/>
  <c r="O101"/>
  <c r="N100"/>
  <c r="N99"/>
  <c r="N98"/>
  <c r="R97"/>
  <c r="Q97"/>
  <c r="P97"/>
  <c r="O97"/>
  <c r="N95"/>
  <c r="N94"/>
  <c r="N93"/>
  <c r="R92"/>
  <c r="Q92"/>
  <c r="P92"/>
  <c r="O92"/>
  <c r="N111" l="1"/>
  <c r="N101"/>
  <c r="N92"/>
  <c r="N97"/>
  <c r="O96"/>
  <c r="N96" s="1"/>
  <c r="A91" l="1"/>
  <c r="A51"/>
  <c r="E9" i="4"/>
  <c r="N87" i="2"/>
  <c r="H87"/>
  <c r="C87"/>
  <c r="N86"/>
  <c r="H86"/>
  <c r="C86"/>
  <c r="C85"/>
  <c r="M85" s="1"/>
  <c r="R83"/>
  <c r="Q83"/>
  <c r="P83"/>
  <c r="O83"/>
  <c r="L83"/>
  <c r="K83"/>
  <c r="J83"/>
  <c r="I83"/>
  <c r="G83"/>
  <c r="F83"/>
  <c r="E83"/>
  <c r="N82"/>
  <c r="H82"/>
  <c r="C82"/>
  <c r="N81"/>
  <c r="H81"/>
  <c r="C81"/>
  <c r="N80"/>
  <c r="H80"/>
  <c r="C80"/>
  <c r="R79"/>
  <c r="Q79"/>
  <c r="P79"/>
  <c r="O79"/>
  <c r="L79"/>
  <c r="K79"/>
  <c r="J79"/>
  <c r="I79"/>
  <c r="G79"/>
  <c r="F79"/>
  <c r="E79"/>
  <c r="D79"/>
  <c r="N78"/>
  <c r="H78"/>
  <c r="C78"/>
  <c r="N77"/>
  <c r="H77"/>
  <c r="C77"/>
  <c r="N76"/>
  <c r="H76"/>
  <c r="C76"/>
  <c r="R75"/>
  <c r="Q75"/>
  <c r="P75"/>
  <c r="O75"/>
  <c r="L75"/>
  <c r="K75"/>
  <c r="J75"/>
  <c r="I75"/>
  <c r="G75"/>
  <c r="F75"/>
  <c r="E75"/>
  <c r="D75"/>
  <c r="N74"/>
  <c r="H74"/>
  <c r="C74"/>
  <c r="N73"/>
  <c r="H73"/>
  <c r="C73"/>
  <c r="N72"/>
  <c r="H72"/>
  <c r="C72"/>
  <c r="R71"/>
  <c r="Q71"/>
  <c r="P71"/>
  <c r="O71"/>
  <c r="L71"/>
  <c r="K71"/>
  <c r="J71"/>
  <c r="I71"/>
  <c r="G71"/>
  <c r="F71"/>
  <c r="E71"/>
  <c r="D71"/>
  <c r="N70"/>
  <c r="H70"/>
  <c r="C70"/>
  <c r="H69"/>
  <c r="M69" s="1"/>
  <c r="H68"/>
  <c r="C68"/>
  <c r="H67"/>
  <c r="C67"/>
  <c r="N66"/>
  <c r="H66"/>
  <c r="C66"/>
  <c r="N65"/>
  <c r="H65"/>
  <c r="C65"/>
  <c r="P64"/>
  <c r="O64"/>
  <c r="L64"/>
  <c r="K64"/>
  <c r="J64"/>
  <c r="I64"/>
  <c r="G64"/>
  <c r="F64"/>
  <c r="E64"/>
  <c r="D64"/>
  <c r="N63"/>
  <c r="H63"/>
  <c r="C63"/>
  <c r="N62"/>
  <c r="H62"/>
  <c r="C62"/>
  <c r="R61"/>
  <c r="Q61"/>
  <c r="P61"/>
  <c r="O61"/>
  <c r="L61"/>
  <c r="K61"/>
  <c r="J61"/>
  <c r="I61"/>
  <c r="G61"/>
  <c r="F61"/>
  <c r="E61"/>
  <c r="D61"/>
  <c r="N60"/>
  <c r="H60"/>
  <c r="C60"/>
  <c r="N59"/>
  <c r="H59"/>
  <c r="C59"/>
  <c r="N58"/>
  <c r="H58"/>
  <c r="C58"/>
  <c r="R57"/>
  <c r="Q57"/>
  <c r="P57"/>
  <c r="O57"/>
  <c r="L57"/>
  <c r="K57"/>
  <c r="J57"/>
  <c r="I57"/>
  <c r="G57"/>
  <c r="F57"/>
  <c r="E57"/>
  <c r="D57"/>
  <c r="N55"/>
  <c r="H55"/>
  <c r="C55"/>
  <c r="N54"/>
  <c r="H54"/>
  <c r="C54"/>
  <c r="N53"/>
  <c r="H53"/>
  <c r="C53"/>
  <c r="R52"/>
  <c r="Q52"/>
  <c r="P52"/>
  <c r="O52"/>
  <c r="L52"/>
  <c r="K52"/>
  <c r="J52"/>
  <c r="I52"/>
  <c r="G52"/>
  <c r="F52"/>
  <c r="E52"/>
  <c r="D52"/>
  <c r="Q124"/>
  <c r="O124"/>
  <c r="R105"/>
  <c r="Q105"/>
  <c r="O105"/>
  <c r="H57" l="1"/>
  <c r="M57" s="1"/>
  <c r="R56"/>
  <c r="R88" s="1"/>
  <c r="N75"/>
  <c r="M63"/>
  <c r="M66"/>
  <c r="C52"/>
  <c r="N79"/>
  <c r="M80"/>
  <c r="O56"/>
  <c r="O88" s="1"/>
  <c r="P56"/>
  <c r="P88" s="1"/>
  <c r="C71"/>
  <c r="H71"/>
  <c r="H75"/>
  <c r="M77"/>
  <c r="M82"/>
  <c r="M87"/>
  <c r="M60"/>
  <c r="E56"/>
  <c r="E88" s="1"/>
  <c r="J56"/>
  <c r="J88" s="1"/>
  <c r="K56"/>
  <c r="K88" s="1"/>
  <c r="M74"/>
  <c r="M54"/>
  <c r="N57"/>
  <c r="M58"/>
  <c r="I56"/>
  <c r="I88" s="1"/>
  <c r="N71"/>
  <c r="M72"/>
  <c r="H79"/>
  <c r="H61"/>
  <c r="N61"/>
  <c r="N64"/>
  <c r="H83"/>
  <c r="N83"/>
  <c r="Q56"/>
  <c r="R104"/>
  <c r="N105"/>
  <c r="O104"/>
  <c r="N124"/>
  <c r="Q104"/>
  <c r="H64"/>
  <c r="F56"/>
  <c r="F88" s="1"/>
  <c r="G56"/>
  <c r="G88" s="1"/>
  <c r="D84"/>
  <c r="M55"/>
  <c r="C61"/>
  <c r="L56"/>
  <c r="L88" s="1"/>
  <c r="C64"/>
  <c r="M67"/>
  <c r="C75"/>
  <c r="M78"/>
  <c r="M81"/>
  <c r="M53"/>
  <c r="M59"/>
  <c r="M62"/>
  <c r="M65"/>
  <c r="M68"/>
  <c r="M70"/>
  <c r="M73"/>
  <c r="M76"/>
  <c r="M86"/>
  <c r="C79"/>
  <c r="M79" s="1"/>
  <c r="H52"/>
  <c r="N52"/>
  <c r="D56"/>
  <c r="M52" l="1"/>
  <c r="C84"/>
  <c r="M84" s="1"/>
  <c r="D83"/>
  <c r="C83" s="1"/>
  <c r="M83" s="1"/>
  <c r="M75"/>
  <c r="M71"/>
  <c r="N56"/>
  <c r="M61"/>
  <c r="Q88"/>
  <c r="N88" s="1"/>
  <c r="H56"/>
  <c r="M64"/>
  <c r="C56"/>
  <c r="N104"/>
  <c r="H88"/>
  <c r="D88"/>
  <c r="C88" s="1"/>
  <c r="F23"/>
  <c r="M56" l="1"/>
  <c r="M88"/>
  <c r="E12" i="4"/>
  <c r="E26" s="1"/>
  <c r="F19" i="1" s="1"/>
  <c r="E22"/>
  <c r="G12" i="4"/>
  <c r="G26" s="1"/>
  <c r="H19" i="1" s="1"/>
  <c r="E23"/>
  <c r="E24"/>
  <c r="E26"/>
  <c r="F30" l="1"/>
  <c r="F27" s="1"/>
  <c r="F25" s="1"/>
  <c r="H30"/>
  <c r="I30"/>
  <c r="G30"/>
  <c r="H10" l="1"/>
  <c r="H9" s="1"/>
  <c r="F10"/>
  <c r="F9" s="1"/>
  <c r="I27" l="1"/>
  <c r="I25" s="1"/>
  <c r="H27"/>
  <c r="H25" s="1"/>
  <c r="G27"/>
  <c r="G25" s="1"/>
  <c r="E34"/>
  <c r="C34" s="1"/>
  <c r="E33"/>
  <c r="C33" s="1"/>
  <c r="E32"/>
  <c r="C32" s="1"/>
  <c r="E31"/>
  <c r="C31"/>
  <c r="E27" l="1"/>
  <c r="G36"/>
  <c r="I36"/>
  <c r="F36"/>
  <c r="H36"/>
  <c r="H20" l="1"/>
  <c r="D10" i="3" l="1"/>
  <c r="H127" i="2"/>
  <c r="C127"/>
  <c r="H126"/>
  <c r="C126"/>
  <c r="H125"/>
  <c r="C125"/>
  <c r="H124"/>
  <c r="C124"/>
  <c r="R123"/>
  <c r="Q123"/>
  <c r="P123"/>
  <c r="O123"/>
  <c r="L123"/>
  <c r="K123"/>
  <c r="J123"/>
  <c r="I123"/>
  <c r="G123"/>
  <c r="F123"/>
  <c r="E123"/>
  <c r="D123"/>
  <c r="H122"/>
  <c r="C122"/>
  <c r="H121"/>
  <c r="C121"/>
  <c r="H120"/>
  <c r="C120"/>
  <c r="R119"/>
  <c r="Q119"/>
  <c r="P119"/>
  <c r="O119"/>
  <c r="L119"/>
  <c r="K119"/>
  <c r="J119"/>
  <c r="I119"/>
  <c r="G119"/>
  <c r="F119"/>
  <c r="E119"/>
  <c r="D119"/>
  <c r="H118"/>
  <c r="C118"/>
  <c r="H117"/>
  <c r="C117"/>
  <c r="H116"/>
  <c r="C116"/>
  <c r="R115"/>
  <c r="Q115"/>
  <c r="P115"/>
  <c r="O115"/>
  <c r="L115"/>
  <c r="K115"/>
  <c r="J115"/>
  <c r="I115"/>
  <c r="G115"/>
  <c r="F115"/>
  <c r="E115"/>
  <c r="D115"/>
  <c r="H114"/>
  <c r="C114"/>
  <c r="H113"/>
  <c r="C113"/>
  <c r="H112"/>
  <c r="C112"/>
  <c r="L111"/>
  <c r="K111"/>
  <c r="J111"/>
  <c r="I111"/>
  <c r="G111"/>
  <c r="F111"/>
  <c r="E111"/>
  <c r="D111"/>
  <c r="H110"/>
  <c r="C110"/>
  <c r="H109"/>
  <c r="M109" s="1"/>
  <c r="H108"/>
  <c r="C108"/>
  <c r="H107"/>
  <c r="C107"/>
  <c r="H106"/>
  <c r="C106"/>
  <c r="H105"/>
  <c r="C105"/>
  <c r="L104"/>
  <c r="K104"/>
  <c r="J104"/>
  <c r="I104"/>
  <c r="G104"/>
  <c r="F104"/>
  <c r="E104"/>
  <c r="D104"/>
  <c r="H103"/>
  <c r="C103"/>
  <c r="H102"/>
  <c r="C102"/>
  <c r="L101"/>
  <c r="K101"/>
  <c r="J101"/>
  <c r="I101"/>
  <c r="G101"/>
  <c r="F101"/>
  <c r="E101"/>
  <c r="D101"/>
  <c r="H100"/>
  <c r="C100"/>
  <c r="H99"/>
  <c r="C99"/>
  <c r="H98"/>
  <c r="C98"/>
  <c r="L97"/>
  <c r="K97"/>
  <c r="J97"/>
  <c r="I97"/>
  <c r="G97"/>
  <c r="F97"/>
  <c r="E97"/>
  <c r="D97"/>
  <c r="H95"/>
  <c r="C95"/>
  <c r="H94"/>
  <c r="C94"/>
  <c r="H93"/>
  <c r="C93"/>
  <c r="L92"/>
  <c r="K92"/>
  <c r="J92"/>
  <c r="I92"/>
  <c r="G92"/>
  <c r="F92"/>
  <c r="E92"/>
  <c r="D92"/>
  <c r="P12" i="4"/>
  <c r="P26" s="1"/>
  <c r="O12"/>
  <c r="O26" s="1"/>
  <c r="N12"/>
  <c r="N26" s="1"/>
  <c r="M12"/>
  <c r="M26" s="1"/>
  <c r="L12"/>
  <c r="L26" s="1"/>
  <c r="K12"/>
  <c r="K26" s="1"/>
  <c r="J12"/>
  <c r="J26" s="1"/>
  <c r="I12"/>
  <c r="I26" s="1"/>
  <c r="H12"/>
  <c r="H26" s="1"/>
  <c r="I19" i="1" s="1"/>
  <c r="F12" i="4"/>
  <c r="M11"/>
  <c r="N11" s="1"/>
  <c r="O11" s="1"/>
  <c r="P11" s="1"/>
  <c r="I11"/>
  <c r="J11" s="1"/>
  <c r="K11" s="1"/>
  <c r="L11" s="1"/>
  <c r="E11"/>
  <c r="F11" s="1"/>
  <c r="G11" s="1"/>
  <c r="H11" s="1"/>
  <c r="E35" i="1"/>
  <c r="E30"/>
  <c r="E29"/>
  <c r="E16"/>
  <c r="E8"/>
  <c r="F8" s="1"/>
  <c r="G8" s="1"/>
  <c r="H8" s="1"/>
  <c r="I8" s="1"/>
  <c r="N46" i="2"/>
  <c r="H46"/>
  <c r="C46"/>
  <c r="N45"/>
  <c r="H45"/>
  <c r="C45"/>
  <c r="N44"/>
  <c r="H44"/>
  <c r="C44"/>
  <c r="N43"/>
  <c r="H43"/>
  <c r="C43"/>
  <c r="W43" s="1"/>
  <c r="R42"/>
  <c r="Q42"/>
  <c r="P42"/>
  <c r="O42"/>
  <c r="L42"/>
  <c r="K42"/>
  <c r="J42"/>
  <c r="I42"/>
  <c r="G42"/>
  <c r="F42"/>
  <c r="E42"/>
  <c r="D42"/>
  <c r="N41"/>
  <c r="H41"/>
  <c r="C41"/>
  <c r="N40"/>
  <c r="H40"/>
  <c r="C40"/>
  <c r="N39"/>
  <c r="H39"/>
  <c r="C39"/>
  <c r="R38"/>
  <c r="Q38"/>
  <c r="P38"/>
  <c r="O38"/>
  <c r="L38"/>
  <c r="K38"/>
  <c r="J38"/>
  <c r="I38"/>
  <c r="G38"/>
  <c r="F38"/>
  <c r="E38"/>
  <c r="D38"/>
  <c r="N37"/>
  <c r="H37"/>
  <c r="C37"/>
  <c r="N36"/>
  <c r="H36"/>
  <c r="C36"/>
  <c r="N35"/>
  <c r="H35"/>
  <c r="C35"/>
  <c r="R34"/>
  <c r="Q34"/>
  <c r="P34"/>
  <c r="O34"/>
  <c r="L34"/>
  <c r="K34"/>
  <c r="J34"/>
  <c r="I34"/>
  <c r="G34"/>
  <c r="F34"/>
  <c r="E34"/>
  <c r="D34"/>
  <c r="N33"/>
  <c r="H33"/>
  <c r="C33"/>
  <c r="N32"/>
  <c r="H32"/>
  <c r="C32"/>
  <c r="N31"/>
  <c r="H31"/>
  <c r="C31"/>
  <c r="R30"/>
  <c r="Q30"/>
  <c r="P30"/>
  <c r="O30"/>
  <c r="L30"/>
  <c r="K30"/>
  <c r="J30"/>
  <c r="I30"/>
  <c r="G30"/>
  <c r="F30"/>
  <c r="E30"/>
  <c r="D30"/>
  <c r="N29"/>
  <c r="H29"/>
  <c r="C29"/>
  <c r="H28"/>
  <c r="M28" s="1"/>
  <c r="H27"/>
  <c r="C27"/>
  <c r="H26"/>
  <c r="C26"/>
  <c r="N25"/>
  <c r="H25"/>
  <c r="C25"/>
  <c r="W25" s="1"/>
  <c r="N24"/>
  <c r="H24"/>
  <c r="C24"/>
  <c r="V24" s="1"/>
  <c r="R23"/>
  <c r="Q23"/>
  <c r="P23"/>
  <c r="O23"/>
  <c r="L23"/>
  <c r="K23"/>
  <c r="J23"/>
  <c r="I23"/>
  <c r="G23"/>
  <c r="E23"/>
  <c r="D23"/>
  <c r="N22"/>
  <c r="H22"/>
  <c r="C22"/>
  <c r="N21"/>
  <c r="H21"/>
  <c r="C21"/>
  <c r="R20"/>
  <c r="Q20"/>
  <c r="P20"/>
  <c r="O20"/>
  <c r="L20"/>
  <c r="K20"/>
  <c r="J20"/>
  <c r="I20"/>
  <c r="G20"/>
  <c r="F20"/>
  <c r="E20"/>
  <c r="D20"/>
  <c r="N19"/>
  <c r="H19"/>
  <c r="C19"/>
  <c r="N18"/>
  <c r="H18"/>
  <c r="C18"/>
  <c r="N17"/>
  <c r="H17"/>
  <c r="C17"/>
  <c r="R16"/>
  <c r="Q16"/>
  <c r="P16"/>
  <c r="O16"/>
  <c r="L16"/>
  <c r="K16"/>
  <c r="J16"/>
  <c r="I16"/>
  <c r="G16"/>
  <c r="F16"/>
  <c r="E16"/>
  <c r="D16"/>
  <c r="N14"/>
  <c r="H14"/>
  <c r="C14"/>
  <c r="N13"/>
  <c r="H13"/>
  <c r="C13"/>
  <c r="N12"/>
  <c r="H12"/>
  <c r="C12"/>
  <c r="R11"/>
  <c r="Q11"/>
  <c r="P11"/>
  <c r="O11"/>
  <c r="L11"/>
  <c r="K11"/>
  <c r="J11"/>
  <c r="I11"/>
  <c r="G11"/>
  <c r="F11"/>
  <c r="E11"/>
  <c r="D11"/>
  <c r="R15" l="1"/>
  <c r="N119"/>
  <c r="M125"/>
  <c r="D96"/>
  <c r="D128" s="1"/>
  <c r="I96"/>
  <c r="N123"/>
  <c r="N23"/>
  <c r="N115"/>
  <c r="H119"/>
  <c r="M120"/>
  <c r="M112"/>
  <c r="G96"/>
  <c r="G128" s="1"/>
  <c r="F15"/>
  <c r="F47" s="1"/>
  <c r="F26" i="4"/>
  <c r="G19" i="1"/>
  <c r="E19" s="1"/>
  <c r="F96" i="2"/>
  <c r="F128" s="1"/>
  <c r="K96"/>
  <c r="Q128"/>
  <c r="H111"/>
  <c r="D47"/>
  <c r="L15"/>
  <c r="L47" s="1"/>
  <c r="M127"/>
  <c r="M122"/>
  <c r="M114"/>
  <c r="L96"/>
  <c r="L128" s="1"/>
  <c r="C20"/>
  <c r="H20"/>
  <c r="K15"/>
  <c r="K47" s="1"/>
  <c r="Q15"/>
  <c r="Q47" s="1"/>
  <c r="H23"/>
  <c r="N34"/>
  <c r="P15"/>
  <c r="P47" s="1"/>
  <c r="J15"/>
  <c r="J47" s="1"/>
  <c r="E96"/>
  <c r="E128" s="1"/>
  <c r="J96"/>
  <c r="J128" s="1"/>
  <c r="P128"/>
  <c r="E15"/>
  <c r="E47" s="1"/>
  <c r="G15"/>
  <c r="G47" s="1"/>
  <c r="H30"/>
  <c r="C30"/>
  <c r="H34"/>
  <c r="M36"/>
  <c r="C38"/>
  <c r="H38"/>
  <c r="M44"/>
  <c r="R128"/>
  <c r="N11"/>
  <c r="I128"/>
  <c r="H101"/>
  <c r="M99"/>
  <c r="C101"/>
  <c r="H42"/>
  <c r="K128"/>
  <c r="O128"/>
  <c r="M93"/>
  <c r="M95"/>
  <c r="M102"/>
  <c r="C104"/>
  <c r="H104"/>
  <c r="C111"/>
  <c r="H115"/>
  <c r="M117"/>
  <c r="C119"/>
  <c r="H11"/>
  <c r="R47"/>
  <c r="M13"/>
  <c r="N42"/>
  <c r="H97"/>
  <c r="M97" s="1"/>
  <c r="M98"/>
  <c r="M100"/>
  <c r="M103"/>
  <c r="M108"/>
  <c r="M110"/>
  <c r="M113"/>
  <c r="C115"/>
  <c r="M116"/>
  <c r="M118"/>
  <c r="M121"/>
  <c r="C123"/>
  <c r="H123"/>
  <c r="M124"/>
  <c r="M126"/>
  <c r="V43"/>
  <c r="M18"/>
  <c r="M22"/>
  <c r="N30"/>
  <c r="M31"/>
  <c r="M33"/>
  <c r="N38"/>
  <c r="M39"/>
  <c r="M41"/>
  <c r="M46"/>
  <c r="C92"/>
  <c r="M94"/>
  <c r="T43"/>
  <c r="M107"/>
  <c r="H92"/>
  <c r="M105"/>
  <c r="M106"/>
  <c r="H16"/>
  <c r="M16" s="1"/>
  <c r="N16"/>
  <c r="M17"/>
  <c r="M19"/>
  <c r="N20"/>
  <c r="M21"/>
  <c r="C23"/>
  <c r="M26"/>
  <c r="M27"/>
  <c r="M29"/>
  <c r="M32"/>
  <c r="C34"/>
  <c r="M35"/>
  <c r="M37"/>
  <c r="M40"/>
  <c r="C42"/>
  <c r="M43"/>
  <c r="M45"/>
  <c r="T24"/>
  <c r="W24"/>
  <c r="V25"/>
  <c r="M12"/>
  <c r="M14"/>
  <c r="T25"/>
  <c r="M25"/>
  <c r="M24"/>
  <c r="C11"/>
  <c r="I15"/>
  <c r="O15"/>
  <c r="M11" l="1"/>
  <c r="M34"/>
  <c r="M38"/>
  <c r="M20"/>
  <c r="M104"/>
  <c r="M23"/>
  <c r="N128"/>
  <c r="M119"/>
  <c r="M42"/>
  <c r="H96"/>
  <c r="M111"/>
  <c r="N15"/>
  <c r="C15"/>
  <c r="H15"/>
  <c r="M115"/>
  <c r="M101"/>
  <c r="E21" i="1"/>
  <c r="C96" i="2"/>
  <c r="H128"/>
  <c r="C128"/>
  <c r="M92"/>
  <c r="M30"/>
  <c r="C47"/>
  <c r="S24"/>
  <c r="M123"/>
  <c r="S25"/>
  <c r="E18" i="1"/>
  <c r="E20" s="1"/>
  <c r="O47" i="2"/>
  <c r="N47" s="1"/>
  <c r="I47"/>
  <c r="H47" s="1"/>
  <c r="M15" l="1"/>
  <c r="M96"/>
  <c r="M47"/>
  <c r="M128"/>
  <c r="M6" i="4" l="1"/>
  <c r="N6" s="1"/>
  <c r="O6" s="1"/>
  <c r="P6" s="1"/>
  <c r="I6"/>
  <c r="J6" s="1"/>
  <c r="K6" s="1"/>
  <c r="L6" s="1"/>
  <c r="E6"/>
  <c r="F6" s="1"/>
  <c r="G6" s="1"/>
  <c r="H6" s="1"/>
  <c r="I3" i="2"/>
  <c r="B8"/>
  <c r="C8" s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F20" i="1" l="1"/>
  <c r="I10"/>
  <c r="G10"/>
  <c r="G9" l="1"/>
  <c r="I9"/>
  <c r="G20" l="1"/>
  <c r="I20"/>
  <c r="E10" i="3"/>
</calcChain>
</file>

<file path=xl/sharedStrings.xml><?xml version="1.0" encoding="utf-8"?>
<sst xmlns="http://schemas.openxmlformats.org/spreadsheetml/2006/main" count="384" uniqueCount="181">
  <si>
    <t>Таблица № П1.4.</t>
  </si>
  <si>
    <t>Баланс электрической энергии по сетям ВН, СН1, СН2, и НН</t>
  </si>
  <si>
    <t>№ п.п.</t>
  </si>
  <si>
    <t>Показатели</t>
  </si>
  <si>
    <t>Ед. измер</t>
  </si>
  <si>
    <t>2010 ожидаемый факт</t>
  </si>
  <si>
    <t>2011 план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</si>
  <si>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</si>
  <si>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</si>
  <si>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</si>
  <si>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</si>
  <si>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</si>
  <si>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</si>
  <si>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</si>
  <si>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</si>
  <si>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млн.кВтч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</si>
  <si>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</si>
  <si>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</si>
  <si>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</si>
  <si>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</si>
  <si>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</si>
  <si>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</si>
  <si>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</si>
  <si>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</si>
  <si>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</si>
  <si>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</si>
  <si>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>от электростанций</t>
  </si>
  <si>
    <t>L1.2</t>
  </si>
  <si>
    <t>1.3.</t>
  </si>
  <si>
    <t>от других поставщиков</t>
  </si>
  <si>
    <t>L1.3</t>
  </si>
  <si>
    <t>1.4.</t>
  </si>
  <si>
    <t>L1.4</t>
  </si>
  <si>
    <t>2.</t>
  </si>
  <si>
    <t>Потери электроэнергии в сети всего</t>
  </si>
  <si>
    <t>L2</t>
  </si>
  <si>
    <t>то же в % (п.1.1/п.1.3)</t>
  </si>
  <si>
    <t>L2.1</t>
  </si>
  <si>
    <t>в т.ч от собственного потребления</t>
  </si>
  <si>
    <t>в т.ч от передачи для субабонентов</t>
  </si>
  <si>
    <t>в т.ч от пропуска для сбытовой компании i</t>
  </si>
  <si>
    <t>3.</t>
  </si>
  <si>
    <r>
      <t>*</t>
    </r>
    <r>
      <rPr>
        <sz val="11"/>
        <rFont val="Times New Roman"/>
        <family val="1"/>
        <charset val="204"/>
      </rPr>
      <t xml:space="preserve"> Расход электроэнергии на произв и хознужды </t>
    </r>
  </si>
  <si>
    <t>L3</t>
  </si>
  <si>
    <t>4.</t>
  </si>
  <si>
    <t xml:space="preserve">Полезный отпуск из сети </t>
  </si>
  <si>
    <t>L4</t>
  </si>
  <si>
    <t>4.1.</t>
  </si>
  <si>
    <t>всего потребителям (согласно п.1.6)</t>
  </si>
  <si>
    <t>L4.1</t>
  </si>
  <si>
    <t>из них:</t>
  </si>
  <si>
    <t>4.2.</t>
  </si>
  <si>
    <t>потребителям оптового рынка</t>
  </si>
  <si>
    <t>L4.2</t>
  </si>
  <si>
    <t>сальдо переток в смежные сетевые организации</t>
  </si>
  <si>
    <t>L4.3</t>
  </si>
  <si>
    <t>сальдо переток в сопредельные регионы</t>
  </si>
  <si>
    <t>L4.4</t>
  </si>
  <si>
    <t>5.</t>
  </si>
  <si>
    <t>проверка</t>
  </si>
  <si>
    <t>L5</t>
  </si>
  <si>
    <t>6.</t>
  </si>
  <si>
    <t>проверка (полезный отпуск сист 4 -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</si>
  <si>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</si>
  <si>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</si>
  <si>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</si>
  <si>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</si>
  <si>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</si>
  <si>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</si>
  <si>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</si>
  <si>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</si>
  <si>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</si>
  <si>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</si>
  <si>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</si>
  <si>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Население, всего</t>
  </si>
  <si>
    <t>1.1</t>
  </si>
  <si>
    <t>Население</t>
  </si>
  <si>
    <t>1.2</t>
  </si>
  <si>
    <t>Потребители приравненные к населению</t>
  </si>
  <si>
    <t>1.3</t>
  </si>
  <si>
    <t>Жилищные организации потребляющие электроэнергию на технические целижилых домов</t>
  </si>
  <si>
    <t>Прочие потребители</t>
  </si>
  <si>
    <t>2.1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</si>
  <si>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</si>
  <si>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</si>
  <si>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</si>
  <si>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</si>
  <si>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</si>
  <si>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</si>
  <si>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</si>
  <si>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</si>
  <si>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</si>
  <si>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</si>
  <si>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2.5</t>
  </si>
  <si>
    <t>Производственные сельскохозяйственные потребители; предприятия и организации потребительской кооперации; организации ВОС, ВОИ, ВОГ со всеми подразделениями; содержащиеся за счет прихожан религиозные организации; предприятия хлебопечения (приложение № 3)</t>
  </si>
  <si>
    <t>2.6</t>
  </si>
  <si>
    <t>Сельскохозяйственные производители (приложение 4); электрокотельные производительностью более 2 Гкал/час; электрокотельная ГУ «Санаторий «Топаз» (г. Мыски)</t>
  </si>
  <si>
    <t>3</t>
  </si>
  <si>
    <t>Сетеавя i</t>
  </si>
  <si>
    <t>4</t>
  </si>
  <si>
    <t xml:space="preserve">Итого </t>
  </si>
  <si>
    <t>филиал ОАО "МРСК Сибири" "Красноярскэнерго"</t>
  </si>
  <si>
    <t>ОАО "РЖД"</t>
  </si>
  <si>
    <t>ООО "КРЭК"</t>
  </si>
  <si>
    <t>без НДС</t>
  </si>
  <si>
    <t>ИТОГО</t>
  </si>
  <si>
    <t>Уровень напряжения</t>
  </si>
  <si>
    <t>Тариф, руб/МВтч</t>
  </si>
  <si>
    <t>Тыс.кВтч</t>
  </si>
  <si>
    <t>Руб</t>
  </si>
  <si>
    <t>Расчёт технологического расхода электрической энергии (потерь) в электрических сетях</t>
  </si>
  <si>
    <t>Таблица № П1.3.</t>
  </si>
  <si>
    <t>ед. измерения</t>
  </si>
  <si>
    <t>1</t>
  </si>
  <si>
    <t>Условно-постоянные потери</t>
  </si>
  <si>
    <t xml:space="preserve">Потери электроэнергии холостого хода в силовом
трансформаторе   (автотрансформаторе) 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</si>
  <si>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</si>
  <si>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</si>
  <si>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</si>
  <si>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</si>
  <si>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</si>
  <si>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</si>
  <si>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L1.5</t>
  </si>
  <si>
    <t>1.6</t>
  </si>
  <si>
    <t>Потери электроэнергии на корону</t>
  </si>
  <si>
    <t>L1.6</t>
  </si>
  <si>
    <t>1.7</t>
  </si>
  <si>
    <t>Потери электроэнергии от токов утечки по изоляторам воздушных линий</t>
  </si>
  <si>
    <t>L1.7</t>
  </si>
  <si>
    <t>1.8</t>
  </si>
  <si>
    <t>Расход электроэнергии на плавку гололеда</t>
  </si>
  <si>
    <t>L1.8</t>
  </si>
  <si>
    <t>1.9</t>
  </si>
  <si>
    <t>Потери электроэнергии в изоляции силовых кабелей</t>
  </si>
  <si>
    <t>L1.9</t>
  </si>
  <si>
    <t>1.10</t>
  </si>
  <si>
    <t>Расход электроэнергии на собственные нужды (СН) подстанций</t>
  </si>
  <si>
    <t>L1.10</t>
  </si>
  <si>
    <t>Условно переменные потери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</si>
  <si>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</si>
  <si>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</si>
  <si>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</si>
  <si>
    <t>ОАО "Красноярсэнергосбыт"</t>
  </si>
  <si>
    <t>Филиал ОАО "СУЭК-Красноярск" Разрез Назаровский"</t>
  </si>
  <si>
    <t>ОАО "Красноярскэнергосбыт"</t>
  </si>
  <si>
    <t>ОАО "МРСК Сибири"- "Красноярскэнерго"</t>
  </si>
  <si>
    <t>Собственное потребление</t>
  </si>
  <si>
    <t>а)</t>
  </si>
  <si>
    <t>б)</t>
  </si>
  <si>
    <t>в)</t>
  </si>
  <si>
    <t>сальдо переток в ССО и ЭСО</t>
  </si>
  <si>
    <t xml:space="preserve">Объем электроэнергии приобретаемый в целях компенсации потерь по </t>
  </si>
  <si>
    <t>период</t>
  </si>
  <si>
    <t>услуга</t>
  </si>
  <si>
    <t>ед.изм</t>
  </si>
  <si>
    <t>кол-во</t>
  </si>
  <si>
    <t>руб/МВт.ч</t>
  </si>
  <si>
    <t>стоимость, руб.</t>
  </si>
  <si>
    <t>с НДС, руб.</t>
  </si>
  <si>
    <t>Потребители ООО "ГЭС"</t>
  </si>
  <si>
    <t>Исполнительный директор_______________________А.В. Федоров</t>
  </si>
  <si>
    <t>Филиал ОАО "СУЭК-Красноярск" "Разрез Бородинский имени М.И. Щадова"</t>
  </si>
  <si>
    <t>Перечень мероприятий по снижению размеров потерь в сетях, а также о сроках их исполнения и источниках финансирования</t>
  </si>
  <si>
    <t>1. Отключение не загруженных трансформаторов в период с 1 апреля по 1 ноября. Собственные средства.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</si>
  <si>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</si>
  <si>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МВт</t>
  </si>
  <si>
    <t>Итого руб. без НДС</t>
  </si>
  <si>
    <t>за 2014 год факт</t>
  </si>
  <si>
    <t>ЗАО" Разрез Березовский-1"</t>
  </si>
  <si>
    <t>Первый заместитель исполнительного директора                                   А.И. Буйницкий</t>
  </si>
  <si>
    <t>ЗАО "Разрез Березовский"</t>
  </si>
  <si>
    <t>2014 год</t>
  </si>
  <si>
    <t>ЗАО" Разрез Березовский"</t>
  </si>
  <si>
    <t>1. Потери отсутствуют</t>
  </si>
  <si>
    <t>Закупка электрической энергии для компенсации потерь в сетях  не производится, вследствии структуры организации коммерческого учета электроэнергии  ,т.е. расчет за потребление электроэнергии разрезом  с энергоснабжающей организацией производится по головным приборам учета, которые учитывают  все потери в сетях ЗАО"Разрез Березовский"</t>
  </si>
  <si>
    <t>Первый заместитель исполнительного директора                               А.И. Буйницкий</t>
  </si>
  <si>
    <t>Покупка потерь в натуральном и денежном выражении по ЗАО "Разрез Березовский"</t>
  </si>
  <si>
    <t>Тариф, руб/кВтч</t>
  </si>
  <si>
    <t>АО"Разрез Березовский"</t>
  </si>
  <si>
    <t>АО "разрез Березовский"</t>
  </si>
  <si>
    <t>АО "Разрез Березовский"за 2015 год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</si>
</sst>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0000"/>
    <numFmt numFmtId="165" formatCode="#,##0.000"/>
    <numFmt numFmtId="166" formatCode="#,##0.0000"/>
    <numFmt numFmtId="167" formatCode="#,##0.00000"/>
    <numFmt numFmtId="168" formatCode="0.0"/>
    <numFmt numFmtId="169" formatCode="#,##0.00000000"/>
    <numFmt numFmtId="170" formatCode="0.000000"/>
    <numFmt numFmtId="171" formatCode="0.000"/>
    <numFmt numFmtId="172" formatCode="#,##0.0000000"/>
    <numFmt numFmtId="173" formatCode="#,##0.00_ ;\-#,##0.00\ "/>
    <numFmt numFmtId="174" formatCode="0.00000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 Cyr"/>
      <charset val="204"/>
    </font>
    <font>
      <sz val="10"/>
      <name val="Helv"/>
    </font>
    <font>
      <sz val="9"/>
      <name val="Tahoma"/>
      <family val="2"/>
      <charset val="204"/>
    </font>
    <font>
      <sz val="10"/>
      <name val="Times New Roman CYR"/>
      <charset val="204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" fontId="11" fillId="3" borderId="12" applyBorder="0">
      <alignment horizontal="right"/>
    </xf>
    <xf numFmtId="0" fontId="12" fillId="0" borderId="0"/>
    <xf numFmtId="9" fontId="14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justify"/>
    </xf>
    <xf numFmtId="0" fontId="2" fillId="2" borderId="3" xfId="0" applyFont="1" applyFill="1" applyBorder="1" applyProtection="1"/>
    <xf numFmtId="0" fontId="2" fillId="0" borderId="18" xfId="0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164" fontId="2" fillId="2" borderId="7" xfId="0" applyNumberFormat="1" applyFont="1" applyFill="1" applyBorder="1" applyProtection="1"/>
    <xf numFmtId="0" fontId="2" fillId="0" borderId="13" xfId="0" applyFont="1" applyFill="1" applyBorder="1" applyAlignment="1" applyProtection="1">
      <alignment vertical="justify"/>
    </xf>
    <xf numFmtId="0" fontId="2" fillId="0" borderId="19" xfId="0" applyFont="1" applyFill="1" applyBorder="1" applyProtection="1"/>
    <xf numFmtId="164" fontId="2" fillId="2" borderId="11" xfId="0" applyNumberFormat="1" applyFont="1" applyFill="1" applyBorder="1" applyProtection="1"/>
    <xf numFmtId="164" fontId="2" fillId="2" borderId="12" xfId="0" applyNumberFormat="1" applyFont="1" applyFill="1" applyBorder="1" applyProtection="1"/>
    <xf numFmtId="164" fontId="2" fillId="2" borderId="13" xfId="0" applyNumberFormat="1" applyFont="1" applyFill="1" applyBorder="1" applyProtection="1"/>
    <xf numFmtId="0" fontId="2" fillId="0" borderId="20" xfId="0" applyFont="1" applyFill="1" applyBorder="1" applyAlignment="1" applyProtection="1">
      <alignment horizontal="center"/>
    </xf>
    <xf numFmtId="164" fontId="2" fillId="0" borderId="11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165" fontId="2" fillId="0" borderId="12" xfId="0" applyNumberFormat="1" applyFont="1" applyFill="1" applyBorder="1" applyProtection="1"/>
    <xf numFmtId="165" fontId="2" fillId="3" borderId="12" xfId="0" applyNumberFormat="1" applyFont="1" applyFill="1" applyBorder="1" applyProtection="1">
      <protection locked="0"/>
    </xf>
    <xf numFmtId="166" fontId="2" fillId="3" borderId="12" xfId="0" applyNumberFormat="1" applyFont="1" applyFill="1" applyBorder="1" applyProtection="1">
      <protection locked="0"/>
    </xf>
    <xf numFmtId="166" fontId="2" fillId="3" borderId="13" xfId="0" applyNumberFormat="1" applyFont="1" applyFill="1" applyBorder="1" applyProtection="1">
      <protection locked="0"/>
    </xf>
    <xf numFmtId="165" fontId="2" fillId="3" borderId="13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vertical="justify"/>
      <protection locked="0"/>
    </xf>
    <xf numFmtId="167" fontId="2" fillId="3" borderId="12" xfId="0" applyNumberFormat="1" applyFont="1" applyFill="1" applyBorder="1" applyProtection="1">
      <protection locked="0"/>
    </xf>
    <xf numFmtId="0" fontId="4" fillId="0" borderId="13" xfId="0" applyFont="1" applyFill="1" applyBorder="1" applyAlignment="1" applyProtection="1">
      <alignment vertical="justify"/>
    </xf>
    <xf numFmtId="0" fontId="2" fillId="0" borderId="15" xfId="0" applyFont="1" applyFill="1" applyBorder="1" applyAlignment="1" applyProtection="1">
      <alignment vertical="justify"/>
    </xf>
    <xf numFmtId="0" fontId="2" fillId="0" borderId="21" xfId="0" applyFont="1" applyBorder="1" applyProtection="1"/>
    <xf numFmtId="0" fontId="2" fillId="0" borderId="22" xfId="0" applyFont="1" applyFill="1" applyBorder="1" applyProtection="1"/>
    <xf numFmtId="164" fontId="2" fillId="0" borderId="14" xfId="0" applyNumberFormat="1" applyFont="1" applyBorder="1" applyProtection="1"/>
    <xf numFmtId="164" fontId="2" fillId="0" borderId="17" xfId="0" applyNumberFormat="1" applyFont="1" applyBorder="1" applyProtection="1"/>
    <xf numFmtId="164" fontId="2" fillId="0" borderId="15" xfId="0" applyNumberFormat="1" applyFont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vertical="justify"/>
    </xf>
    <xf numFmtId="0" fontId="2" fillId="0" borderId="24" xfId="0" applyFont="1" applyFill="1" applyBorder="1" applyAlignment="1" applyProtection="1">
      <alignment horizontal="center"/>
    </xf>
    <xf numFmtId="2" fontId="2" fillId="0" borderId="23" xfId="0" applyNumberFormat="1" applyFont="1" applyBorder="1" applyProtection="1"/>
    <xf numFmtId="164" fontId="2" fillId="0" borderId="26" xfId="0" applyNumberFormat="1" applyFont="1" applyBorder="1" applyProtection="1"/>
    <xf numFmtId="164" fontId="2" fillId="0" borderId="24" xfId="0" applyNumberFormat="1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/>
    <xf numFmtId="164" fontId="7" fillId="0" borderId="12" xfId="0" applyNumberFormat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3" fontId="7" fillId="0" borderId="12" xfId="0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1" fontId="7" fillId="0" borderId="12" xfId="0" applyNumberFormat="1" applyFont="1" applyBorder="1" applyAlignment="1" applyProtection="1">
      <alignment horizontal="center"/>
    </xf>
    <xf numFmtId="1" fontId="7" fillId="0" borderId="0" xfId="0" applyNumberFormat="1" applyFont="1" applyProtection="1"/>
    <xf numFmtId="0" fontId="7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Protection="1"/>
    <xf numFmtId="164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0" fontId="7" fillId="3" borderId="12" xfId="0" applyFont="1" applyFill="1" applyBorder="1" applyProtection="1">
      <protection locked="0"/>
    </xf>
    <xf numFmtId="168" fontId="7" fillId="3" borderId="12" xfId="0" applyNumberFormat="1" applyFont="1" applyFill="1" applyBorder="1" applyProtection="1">
      <protection locked="0"/>
    </xf>
    <xf numFmtId="49" fontId="7" fillId="0" borderId="12" xfId="0" applyNumberFormat="1" applyFont="1" applyFill="1" applyBorder="1" applyAlignment="1" applyProtection="1">
      <alignment horizontal="center" vertical="top"/>
    </xf>
    <xf numFmtId="0" fontId="7" fillId="0" borderId="12" xfId="0" applyFont="1" applyFill="1" applyBorder="1" applyProtection="1"/>
    <xf numFmtId="164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vertical="justify"/>
    </xf>
    <xf numFmtId="169" fontId="7" fillId="2" borderId="12" xfId="0" applyNumberFormat="1" applyFont="1" applyFill="1" applyBorder="1" applyProtection="1"/>
    <xf numFmtId="0" fontId="7" fillId="0" borderId="12" xfId="0" applyFont="1" applyFill="1" applyBorder="1" applyProtection="1">
      <protection locked="0"/>
    </xf>
    <xf numFmtId="164" fontId="7" fillId="2" borderId="12" xfId="0" applyNumberFormat="1" applyFont="1" applyFill="1" applyBorder="1" applyProtection="1">
      <protection locked="0"/>
    </xf>
    <xf numFmtId="3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/>
    </xf>
    <xf numFmtId="167" fontId="7" fillId="2" borderId="12" xfId="0" applyNumberFormat="1" applyFont="1" applyFill="1" applyBorder="1" applyProtection="1"/>
    <xf numFmtId="1" fontId="7" fillId="2" borderId="12" xfId="0" applyNumberFormat="1" applyFont="1" applyFill="1" applyBorder="1" applyAlignment="1" applyProtection="1">
      <alignment horizontal="center"/>
    </xf>
    <xf numFmtId="0" fontId="8" fillId="4" borderId="12" xfId="0" applyFont="1" applyFill="1" applyBorder="1" applyProtection="1">
      <protection locked="0"/>
    </xf>
    <xf numFmtId="164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Alignment="1" applyProtection="1">
      <alignment horizontal="center"/>
      <protection locked="0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165" fontId="7" fillId="3" borderId="12" xfId="0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justify"/>
    </xf>
    <xf numFmtId="0" fontId="8" fillId="0" borderId="12" xfId="0" applyFont="1" applyFill="1" applyBorder="1" applyProtection="1">
      <protection locked="0"/>
    </xf>
    <xf numFmtId="171" fontId="7" fillId="5" borderId="12" xfId="0" applyNumberFormat="1" applyFont="1" applyFill="1" applyBorder="1" applyProtection="1">
      <protection locked="0"/>
    </xf>
    <xf numFmtId="0" fontId="7" fillId="0" borderId="12" xfId="0" applyFont="1" applyBorder="1" applyAlignment="1">
      <alignment horizontal="left" vertical="justify"/>
    </xf>
    <xf numFmtId="0" fontId="8" fillId="0" borderId="18" xfId="0" applyFont="1" applyFill="1" applyBorder="1" applyAlignment="1" applyProtection="1">
      <alignment vertical="justify"/>
    </xf>
    <xf numFmtId="172" fontId="7" fillId="2" borderId="12" xfId="0" applyNumberFormat="1" applyFont="1" applyFill="1" applyBorder="1" applyProtection="1"/>
    <xf numFmtId="0" fontId="7" fillId="0" borderId="0" xfId="0" applyFont="1" applyFill="1" applyBorder="1" applyProtection="1"/>
    <xf numFmtId="164" fontId="7" fillId="0" borderId="0" xfId="0" applyNumberFormat="1" applyFont="1" applyFill="1" applyBorder="1" applyProtection="1"/>
    <xf numFmtId="0" fontId="7" fillId="0" borderId="0" xfId="0" applyFont="1" applyFill="1" applyProtection="1"/>
    <xf numFmtId="0" fontId="8" fillId="0" borderId="0" xfId="0" applyFo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Protection="1"/>
    <xf numFmtId="164" fontId="6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8" fontId="4" fillId="0" borderId="0" xfId="0" applyNumberFormat="1" applyFont="1" applyFill="1" applyBorder="1" applyProtection="1"/>
    <xf numFmtId="170" fontId="7" fillId="5" borderId="25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vertical="justify"/>
    </xf>
    <xf numFmtId="0" fontId="2" fillId="2" borderId="12" xfId="0" applyFont="1" applyFill="1" applyBorder="1" applyProtection="1"/>
    <xf numFmtId="0" fontId="2" fillId="2" borderId="19" xfId="0" applyFont="1" applyFill="1" applyBorder="1" applyProtection="1"/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vertical="justify"/>
      <protection locked="0"/>
    </xf>
    <xf numFmtId="0" fontId="2" fillId="3" borderId="12" xfId="0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  <xf numFmtId="170" fontId="2" fillId="5" borderId="28" xfId="0" applyNumberFormat="1" applyFont="1" applyFill="1" applyBorder="1" applyProtection="1">
      <protection locked="0"/>
    </xf>
    <xf numFmtId="164" fontId="2" fillId="3" borderId="12" xfId="3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justify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justify"/>
    </xf>
    <xf numFmtId="0" fontId="2" fillId="0" borderId="0" xfId="0" applyFont="1" applyBorder="1" applyProtection="1"/>
    <xf numFmtId="2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2" fillId="7" borderId="0" xfId="0" applyFont="1" applyFill="1" applyProtection="1">
      <protection locked="0"/>
    </xf>
    <xf numFmtId="170" fontId="2" fillId="3" borderId="12" xfId="0" applyNumberFormat="1" applyFont="1" applyFill="1" applyBorder="1" applyProtection="1">
      <protection locked="0"/>
    </xf>
    <xf numFmtId="164" fontId="13" fillId="0" borderId="12" xfId="4" applyNumberFormat="1" applyFon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right"/>
    </xf>
    <xf numFmtId="0" fontId="2" fillId="0" borderId="29" xfId="0" applyFont="1" applyBorder="1" applyProtection="1"/>
    <xf numFmtId="0" fontId="13" fillId="0" borderId="11" xfId="4" applyFont="1" applyBorder="1" applyAlignment="1">
      <alignment horizontal="right" wrapText="1"/>
    </xf>
    <xf numFmtId="0" fontId="2" fillId="0" borderId="30" xfId="0" applyFont="1" applyBorder="1" applyProtection="1"/>
    <xf numFmtId="164" fontId="2" fillId="0" borderId="0" xfId="0" applyNumberFormat="1" applyFont="1" applyFill="1" applyProtection="1">
      <protection locked="0"/>
    </xf>
    <xf numFmtId="166" fontId="7" fillId="3" borderId="12" xfId="0" applyNumberFormat="1" applyFont="1" applyFill="1" applyBorder="1" applyProtection="1">
      <protection locked="0"/>
    </xf>
    <xf numFmtId="3" fontId="7" fillId="3" borderId="12" xfId="0" applyNumberFormat="1" applyFont="1" applyFill="1" applyBorder="1" applyAlignment="1" applyProtection="1">
      <alignment horizontal="center" vertical="center"/>
      <protection locked="0"/>
    </xf>
    <xf numFmtId="3" fontId="7" fillId="2" borderId="12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Protection="1"/>
    <xf numFmtId="3" fontId="7" fillId="2" borderId="12" xfId="0" applyNumberFormat="1" applyFont="1" applyFill="1" applyBorder="1" applyAlignment="1" applyProtection="1">
      <alignment horizontal="center"/>
    </xf>
    <xf numFmtId="1" fontId="7" fillId="2" borderId="12" xfId="0" applyNumberFormat="1" applyFont="1" applyFill="1" applyBorder="1" applyProtection="1"/>
    <xf numFmtId="3" fontId="7" fillId="3" borderId="12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Protection="1">
      <protection locked="0"/>
    </xf>
    <xf numFmtId="1" fontId="7" fillId="2" borderId="12" xfId="0" applyNumberFormat="1" applyFont="1" applyFill="1" applyBorder="1" applyAlignment="1" applyProtection="1">
      <alignment horizontal="center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>
      <alignment horizontal="center"/>
    </xf>
    <xf numFmtId="0" fontId="0" fillId="0" borderId="0" xfId="0" applyFont="1"/>
    <xf numFmtId="0" fontId="6" fillId="6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4" fillId="0" borderId="12" xfId="2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173" fontId="4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18" fillId="0" borderId="12" xfId="0" applyNumberFormat="1" applyFont="1" applyBorder="1" applyAlignment="1">
      <alignment horizontal="center" wrapText="1"/>
    </xf>
    <xf numFmtId="0" fontId="0" fillId="6" borderId="0" xfId="0" applyFill="1"/>
    <xf numFmtId="0" fontId="3" fillId="0" borderId="0" xfId="0" applyFont="1" applyFill="1" applyAlignment="1" applyProtection="1">
      <alignment wrapText="1"/>
      <protection locked="0"/>
    </xf>
    <xf numFmtId="164" fontId="2" fillId="2" borderId="17" xfId="0" applyNumberFormat="1" applyFont="1" applyFill="1" applyBorder="1" applyProtection="1"/>
    <xf numFmtId="164" fontId="2" fillId="2" borderId="15" xfId="0" applyNumberFormat="1" applyFont="1" applyFill="1" applyBorder="1" applyProtection="1"/>
    <xf numFmtId="164" fontId="2" fillId="2" borderId="14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64" fontId="2" fillId="0" borderId="0" xfId="3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vertical="justify"/>
    </xf>
    <xf numFmtId="14" fontId="2" fillId="0" borderId="0" xfId="0" applyNumberFormat="1" applyFont="1" applyFill="1" applyBorder="1" applyAlignment="1" applyProtection="1">
      <alignment horizontal="center"/>
    </xf>
    <xf numFmtId="0" fontId="13" fillId="0" borderId="0" xfId="4" applyFont="1" applyFill="1" applyBorder="1" applyAlignment="1">
      <alignment horizontal="right" wrapText="1"/>
    </xf>
    <xf numFmtId="164" fontId="13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/>
    <xf numFmtId="166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7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174" fontId="4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justify"/>
    </xf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justify"/>
    </xf>
    <xf numFmtId="0" fontId="4" fillId="6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justify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justify"/>
    </xf>
    <xf numFmtId="0" fontId="2" fillId="0" borderId="10" xfId="0" applyFont="1" applyFill="1" applyBorder="1" applyAlignment="1" applyProtection="1">
      <alignment horizontal="center" vertical="justify"/>
    </xf>
    <xf numFmtId="0" fontId="2" fillId="0" borderId="16" xfId="0" applyFont="1" applyFill="1" applyBorder="1" applyAlignment="1" applyProtection="1">
      <alignment horizontal="center" vertical="justify"/>
    </xf>
    <xf numFmtId="2" fontId="5" fillId="0" borderId="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wrapText="1"/>
    </xf>
    <xf numFmtId="165" fontId="7" fillId="0" borderId="12" xfId="0" applyNumberFormat="1" applyFont="1" applyBorder="1" applyAlignment="1" applyProtection="1">
      <alignment horizontal="center" vertical="center" wrapText="1"/>
    </xf>
    <xf numFmtId="164" fontId="7" fillId="0" borderId="12" xfId="0" applyNumberFormat="1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wrapText="1"/>
    </xf>
    <xf numFmtId="0" fontId="3" fillId="6" borderId="27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6" fillId="4" borderId="19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</cellXfs>
  <cellStyles count="6">
    <cellStyle name="Значение" xfId="3"/>
    <cellStyle name="Обычный" xfId="0" builtinId="0"/>
    <cellStyle name="Обычный_methodics230802-pril1-3" xfId="4"/>
    <cellStyle name="Процентный 2" xfId="5"/>
    <cellStyle name="Стиль 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z-bereza.ru/Users/avilochevea/AppData/Local/Temp/Temp1_24.zip/&#1055;&#1086;&#1089;&#1090;&#1072;&#1085;&#1086;&#1074;&#1083;&#1077;&#1085;&#1080;&#1077;%20&#8470;%2024/&#1056;&#1072;&#1079;&#1088;&#1077;&#1079;%20&#1053;&#1072;&#1079;&#1072;&#1088;&#1086;&#1074;&#1089;&#1082;&#1080;&#1081;/&#1055;&#1091;&#1085;&#1082;&#1090;%2011%20&#1073;)/11&#1073;.1.%20&#1041;&#1072;&#1083;&#1072;&#1085;&#1089;%20&#1079;&#1072;%202011_&#1057;&#1074;&#1086;&#1076;%20&#1050;&#1088;&#1072;&#1089;&#1085;&#1086;&#1103;&#1088;&#1089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6"/>
      <sheetName val="покупка потерь"/>
    </sheetNames>
    <sheetDataSet>
      <sheetData sheetId="0">
        <row r="69">
          <cell r="E69">
            <v>1.2969999999999999</v>
          </cell>
        </row>
      </sheetData>
      <sheetData sheetId="1">
        <row r="114">
          <cell r="H114">
            <v>11.051</v>
          </cell>
        </row>
      </sheetData>
      <sheetData sheetId="2">
        <row r="153">
          <cell r="D153">
            <v>0.23380799999999999</v>
          </cell>
          <cell r="O153">
            <v>1</v>
          </cell>
          <cell r="Q153">
            <v>11</v>
          </cell>
          <cell r="R153">
            <v>4</v>
          </cell>
        </row>
        <row r="172">
          <cell r="O172">
            <v>9</v>
          </cell>
          <cell r="Q172">
            <v>7</v>
          </cell>
        </row>
      </sheetData>
      <sheetData sheetId="3">
        <row r="29">
          <cell r="C29">
            <v>1119.2265020871826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85" zoomScaleNormal="85" workbookViewId="0">
      <selection activeCell="H26" sqref="H26"/>
    </sheetView>
  </sheetViews>
  <sheetFormatPr defaultRowHeight="12.75" outlineLevelRow="1"/>
  <cols>
    <col min="1" max="1" width="7" style="61" customWidth="1"/>
    <col min="2" max="2" width="59.42578125" style="62" customWidth="1"/>
    <col min="3" max="3" width="0" style="62" hidden="1" customWidth="1"/>
    <col min="4" max="4" width="15" style="62" customWidth="1"/>
    <col min="5" max="5" width="13.42578125" style="62" customWidth="1"/>
    <col min="6" max="6" width="13.5703125" style="62" customWidth="1"/>
    <col min="7" max="7" width="13.42578125" style="62" customWidth="1"/>
    <col min="8" max="8" width="13.7109375" style="62" customWidth="1"/>
    <col min="9" max="9" width="13.7109375" style="62" hidden="1" customWidth="1"/>
    <col min="10" max="10" width="13" style="62" hidden="1" customWidth="1"/>
    <col min="11" max="11" width="12.42578125" style="62" hidden="1" customWidth="1"/>
    <col min="12" max="12" width="15.140625" style="62" hidden="1" customWidth="1"/>
    <col min="13" max="13" width="13.140625" style="62" hidden="1" customWidth="1"/>
    <col min="14" max="14" width="12" style="62" hidden="1" customWidth="1"/>
    <col min="15" max="15" width="11.7109375" style="62" hidden="1" customWidth="1"/>
    <col min="16" max="16" width="14.7109375" style="62" hidden="1" customWidth="1"/>
    <col min="17" max="256" width="9.140625" style="67"/>
    <col min="257" max="257" width="7" style="67" customWidth="1"/>
    <col min="258" max="258" width="59.42578125" style="67" customWidth="1"/>
    <col min="259" max="259" width="0" style="67" hidden="1" customWidth="1"/>
    <col min="260" max="260" width="15" style="67" customWidth="1"/>
    <col min="261" max="261" width="13.42578125" style="67" customWidth="1"/>
    <col min="262" max="262" width="13.5703125" style="67" customWidth="1"/>
    <col min="263" max="263" width="13.42578125" style="67" customWidth="1"/>
    <col min="264" max="264" width="13.7109375" style="67" customWidth="1"/>
    <col min="265" max="272" width="0" style="67" hidden="1" customWidth="1"/>
    <col min="273" max="512" width="9.140625" style="67"/>
    <col min="513" max="513" width="7" style="67" customWidth="1"/>
    <col min="514" max="514" width="59.42578125" style="67" customWidth="1"/>
    <col min="515" max="515" width="0" style="67" hidden="1" customWidth="1"/>
    <col min="516" max="516" width="15" style="67" customWidth="1"/>
    <col min="517" max="517" width="13.42578125" style="67" customWidth="1"/>
    <col min="518" max="518" width="13.5703125" style="67" customWidth="1"/>
    <col min="519" max="519" width="13.42578125" style="67" customWidth="1"/>
    <col min="520" max="520" width="13.7109375" style="67" customWidth="1"/>
    <col min="521" max="528" width="0" style="67" hidden="1" customWidth="1"/>
    <col min="529" max="768" width="9.140625" style="67"/>
    <col min="769" max="769" width="7" style="67" customWidth="1"/>
    <col min="770" max="770" width="59.42578125" style="67" customWidth="1"/>
    <col min="771" max="771" width="0" style="67" hidden="1" customWidth="1"/>
    <col min="772" max="772" width="15" style="67" customWidth="1"/>
    <col min="773" max="773" width="13.42578125" style="67" customWidth="1"/>
    <col min="774" max="774" width="13.5703125" style="67" customWidth="1"/>
    <col min="775" max="775" width="13.42578125" style="67" customWidth="1"/>
    <col min="776" max="776" width="13.7109375" style="67" customWidth="1"/>
    <col min="777" max="784" width="0" style="67" hidden="1" customWidth="1"/>
    <col min="785" max="1024" width="9.140625" style="67"/>
    <col min="1025" max="1025" width="7" style="67" customWidth="1"/>
    <col min="1026" max="1026" width="59.42578125" style="67" customWidth="1"/>
    <col min="1027" max="1027" width="0" style="67" hidden="1" customWidth="1"/>
    <col min="1028" max="1028" width="15" style="67" customWidth="1"/>
    <col min="1029" max="1029" width="13.42578125" style="67" customWidth="1"/>
    <col min="1030" max="1030" width="13.5703125" style="67" customWidth="1"/>
    <col min="1031" max="1031" width="13.42578125" style="67" customWidth="1"/>
    <col min="1032" max="1032" width="13.7109375" style="67" customWidth="1"/>
    <col min="1033" max="1040" width="0" style="67" hidden="1" customWidth="1"/>
    <col min="1041" max="1280" width="9.140625" style="67"/>
    <col min="1281" max="1281" width="7" style="67" customWidth="1"/>
    <col min="1282" max="1282" width="59.42578125" style="67" customWidth="1"/>
    <col min="1283" max="1283" width="0" style="67" hidden="1" customWidth="1"/>
    <col min="1284" max="1284" width="15" style="67" customWidth="1"/>
    <col min="1285" max="1285" width="13.42578125" style="67" customWidth="1"/>
    <col min="1286" max="1286" width="13.5703125" style="67" customWidth="1"/>
    <col min="1287" max="1287" width="13.42578125" style="67" customWidth="1"/>
    <col min="1288" max="1288" width="13.7109375" style="67" customWidth="1"/>
    <col min="1289" max="1296" width="0" style="67" hidden="1" customWidth="1"/>
    <col min="1297" max="1536" width="9.140625" style="67"/>
    <col min="1537" max="1537" width="7" style="67" customWidth="1"/>
    <col min="1538" max="1538" width="59.42578125" style="67" customWidth="1"/>
    <col min="1539" max="1539" width="0" style="67" hidden="1" customWidth="1"/>
    <col min="1540" max="1540" width="15" style="67" customWidth="1"/>
    <col min="1541" max="1541" width="13.42578125" style="67" customWidth="1"/>
    <col min="1542" max="1542" width="13.5703125" style="67" customWidth="1"/>
    <col min="1543" max="1543" width="13.42578125" style="67" customWidth="1"/>
    <col min="1544" max="1544" width="13.7109375" style="67" customWidth="1"/>
    <col min="1545" max="1552" width="0" style="67" hidden="1" customWidth="1"/>
    <col min="1553" max="1792" width="9.140625" style="67"/>
    <col min="1793" max="1793" width="7" style="67" customWidth="1"/>
    <col min="1794" max="1794" width="59.42578125" style="67" customWidth="1"/>
    <col min="1795" max="1795" width="0" style="67" hidden="1" customWidth="1"/>
    <col min="1796" max="1796" width="15" style="67" customWidth="1"/>
    <col min="1797" max="1797" width="13.42578125" style="67" customWidth="1"/>
    <col min="1798" max="1798" width="13.5703125" style="67" customWidth="1"/>
    <col min="1799" max="1799" width="13.42578125" style="67" customWidth="1"/>
    <col min="1800" max="1800" width="13.7109375" style="67" customWidth="1"/>
    <col min="1801" max="1808" width="0" style="67" hidden="1" customWidth="1"/>
    <col min="1809" max="2048" width="9.140625" style="67"/>
    <col min="2049" max="2049" width="7" style="67" customWidth="1"/>
    <col min="2050" max="2050" width="59.42578125" style="67" customWidth="1"/>
    <col min="2051" max="2051" width="0" style="67" hidden="1" customWidth="1"/>
    <col min="2052" max="2052" width="15" style="67" customWidth="1"/>
    <col min="2053" max="2053" width="13.42578125" style="67" customWidth="1"/>
    <col min="2054" max="2054" width="13.5703125" style="67" customWidth="1"/>
    <col min="2055" max="2055" width="13.42578125" style="67" customWidth="1"/>
    <col min="2056" max="2056" width="13.7109375" style="67" customWidth="1"/>
    <col min="2057" max="2064" width="0" style="67" hidden="1" customWidth="1"/>
    <col min="2065" max="2304" width="9.140625" style="67"/>
    <col min="2305" max="2305" width="7" style="67" customWidth="1"/>
    <col min="2306" max="2306" width="59.42578125" style="67" customWidth="1"/>
    <col min="2307" max="2307" width="0" style="67" hidden="1" customWidth="1"/>
    <col min="2308" max="2308" width="15" style="67" customWidth="1"/>
    <col min="2309" max="2309" width="13.42578125" style="67" customWidth="1"/>
    <col min="2310" max="2310" width="13.5703125" style="67" customWidth="1"/>
    <col min="2311" max="2311" width="13.42578125" style="67" customWidth="1"/>
    <col min="2312" max="2312" width="13.7109375" style="67" customWidth="1"/>
    <col min="2313" max="2320" width="0" style="67" hidden="1" customWidth="1"/>
    <col min="2321" max="2560" width="9.140625" style="67"/>
    <col min="2561" max="2561" width="7" style="67" customWidth="1"/>
    <col min="2562" max="2562" width="59.42578125" style="67" customWidth="1"/>
    <col min="2563" max="2563" width="0" style="67" hidden="1" customWidth="1"/>
    <col min="2564" max="2564" width="15" style="67" customWidth="1"/>
    <col min="2565" max="2565" width="13.42578125" style="67" customWidth="1"/>
    <col min="2566" max="2566" width="13.5703125" style="67" customWidth="1"/>
    <col min="2567" max="2567" width="13.42578125" style="67" customWidth="1"/>
    <col min="2568" max="2568" width="13.7109375" style="67" customWidth="1"/>
    <col min="2569" max="2576" width="0" style="67" hidden="1" customWidth="1"/>
    <col min="2577" max="2816" width="9.140625" style="67"/>
    <col min="2817" max="2817" width="7" style="67" customWidth="1"/>
    <col min="2818" max="2818" width="59.42578125" style="67" customWidth="1"/>
    <col min="2819" max="2819" width="0" style="67" hidden="1" customWidth="1"/>
    <col min="2820" max="2820" width="15" style="67" customWidth="1"/>
    <col min="2821" max="2821" width="13.42578125" style="67" customWidth="1"/>
    <col min="2822" max="2822" width="13.5703125" style="67" customWidth="1"/>
    <col min="2823" max="2823" width="13.42578125" style="67" customWidth="1"/>
    <col min="2824" max="2824" width="13.7109375" style="67" customWidth="1"/>
    <col min="2825" max="2832" width="0" style="67" hidden="1" customWidth="1"/>
    <col min="2833" max="3072" width="9.140625" style="67"/>
    <col min="3073" max="3073" width="7" style="67" customWidth="1"/>
    <col min="3074" max="3074" width="59.42578125" style="67" customWidth="1"/>
    <col min="3075" max="3075" width="0" style="67" hidden="1" customWidth="1"/>
    <col min="3076" max="3076" width="15" style="67" customWidth="1"/>
    <col min="3077" max="3077" width="13.42578125" style="67" customWidth="1"/>
    <col min="3078" max="3078" width="13.5703125" style="67" customWidth="1"/>
    <col min="3079" max="3079" width="13.42578125" style="67" customWidth="1"/>
    <col min="3080" max="3080" width="13.7109375" style="67" customWidth="1"/>
    <col min="3081" max="3088" width="0" style="67" hidden="1" customWidth="1"/>
    <col min="3089" max="3328" width="9.140625" style="67"/>
    <col min="3329" max="3329" width="7" style="67" customWidth="1"/>
    <col min="3330" max="3330" width="59.42578125" style="67" customWidth="1"/>
    <col min="3331" max="3331" width="0" style="67" hidden="1" customWidth="1"/>
    <col min="3332" max="3332" width="15" style="67" customWidth="1"/>
    <col min="3333" max="3333" width="13.42578125" style="67" customWidth="1"/>
    <col min="3334" max="3334" width="13.5703125" style="67" customWidth="1"/>
    <col min="3335" max="3335" width="13.42578125" style="67" customWidth="1"/>
    <col min="3336" max="3336" width="13.7109375" style="67" customWidth="1"/>
    <col min="3337" max="3344" width="0" style="67" hidden="1" customWidth="1"/>
    <col min="3345" max="3584" width="9.140625" style="67"/>
    <col min="3585" max="3585" width="7" style="67" customWidth="1"/>
    <col min="3586" max="3586" width="59.42578125" style="67" customWidth="1"/>
    <col min="3587" max="3587" width="0" style="67" hidden="1" customWidth="1"/>
    <col min="3588" max="3588" width="15" style="67" customWidth="1"/>
    <col min="3589" max="3589" width="13.42578125" style="67" customWidth="1"/>
    <col min="3590" max="3590" width="13.5703125" style="67" customWidth="1"/>
    <col min="3591" max="3591" width="13.42578125" style="67" customWidth="1"/>
    <col min="3592" max="3592" width="13.7109375" style="67" customWidth="1"/>
    <col min="3593" max="3600" width="0" style="67" hidden="1" customWidth="1"/>
    <col min="3601" max="3840" width="9.140625" style="67"/>
    <col min="3841" max="3841" width="7" style="67" customWidth="1"/>
    <col min="3842" max="3842" width="59.42578125" style="67" customWidth="1"/>
    <col min="3843" max="3843" width="0" style="67" hidden="1" customWidth="1"/>
    <col min="3844" max="3844" width="15" style="67" customWidth="1"/>
    <col min="3845" max="3845" width="13.42578125" style="67" customWidth="1"/>
    <col min="3846" max="3846" width="13.5703125" style="67" customWidth="1"/>
    <col min="3847" max="3847" width="13.42578125" style="67" customWidth="1"/>
    <col min="3848" max="3848" width="13.7109375" style="67" customWidth="1"/>
    <col min="3849" max="3856" width="0" style="67" hidden="1" customWidth="1"/>
    <col min="3857" max="4096" width="9.140625" style="67"/>
    <col min="4097" max="4097" width="7" style="67" customWidth="1"/>
    <col min="4098" max="4098" width="59.42578125" style="67" customWidth="1"/>
    <col min="4099" max="4099" width="0" style="67" hidden="1" customWidth="1"/>
    <col min="4100" max="4100" width="15" style="67" customWidth="1"/>
    <col min="4101" max="4101" width="13.42578125" style="67" customWidth="1"/>
    <col min="4102" max="4102" width="13.5703125" style="67" customWidth="1"/>
    <col min="4103" max="4103" width="13.42578125" style="67" customWidth="1"/>
    <col min="4104" max="4104" width="13.7109375" style="67" customWidth="1"/>
    <col min="4105" max="4112" width="0" style="67" hidden="1" customWidth="1"/>
    <col min="4113" max="4352" width="9.140625" style="67"/>
    <col min="4353" max="4353" width="7" style="67" customWidth="1"/>
    <col min="4354" max="4354" width="59.42578125" style="67" customWidth="1"/>
    <col min="4355" max="4355" width="0" style="67" hidden="1" customWidth="1"/>
    <col min="4356" max="4356" width="15" style="67" customWidth="1"/>
    <col min="4357" max="4357" width="13.42578125" style="67" customWidth="1"/>
    <col min="4358" max="4358" width="13.5703125" style="67" customWidth="1"/>
    <col min="4359" max="4359" width="13.42578125" style="67" customWidth="1"/>
    <col min="4360" max="4360" width="13.7109375" style="67" customWidth="1"/>
    <col min="4361" max="4368" width="0" style="67" hidden="1" customWidth="1"/>
    <col min="4369" max="4608" width="9.140625" style="67"/>
    <col min="4609" max="4609" width="7" style="67" customWidth="1"/>
    <col min="4610" max="4610" width="59.42578125" style="67" customWidth="1"/>
    <col min="4611" max="4611" width="0" style="67" hidden="1" customWidth="1"/>
    <col min="4612" max="4612" width="15" style="67" customWidth="1"/>
    <col min="4613" max="4613" width="13.42578125" style="67" customWidth="1"/>
    <col min="4614" max="4614" width="13.5703125" style="67" customWidth="1"/>
    <col min="4615" max="4615" width="13.42578125" style="67" customWidth="1"/>
    <col min="4616" max="4616" width="13.7109375" style="67" customWidth="1"/>
    <col min="4617" max="4624" width="0" style="67" hidden="1" customWidth="1"/>
    <col min="4625" max="4864" width="9.140625" style="67"/>
    <col min="4865" max="4865" width="7" style="67" customWidth="1"/>
    <col min="4866" max="4866" width="59.42578125" style="67" customWidth="1"/>
    <col min="4867" max="4867" width="0" style="67" hidden="1" customWidth="1"/>
    <col min="4868" max="4868" width="15" style="67" customWidth="1"/>
    <col min="4869" max="4869" width="13.42578125" style="67" customWidth="1"/>
    <col min="4870" max="4870" width="13.5703125" style="67" customWidth="1"/>
    <col min="4871" max="4871" width="13.42578125" style="67" customWidth="1"/>
    <col min="4872" max="4872" width="13.7109375" style="67" customWidth="1"/>
    <col min="4873" max="4880" width="0" style="67" hidden="1" customWidth="1"/>
    <col min="4881" max="5120" width="9.140625" style="67"/>
    <col min="5121" max="5121" width="7" style="67" customWidth="1"/>
    <col min="5122" max="5122" width="59.42578125" style="67" customWidth="1"/>
    <col min="5123" max="5123" width="0" style="67" hidden="1" customWidth="1"/>
    <col min="5124" max="5124" width="15" style="67" customWidth="1"/>
    <col min="5125" max="5125" width="13.42578125" style="67" customWidth="1"/>
    <col min="5126" max="5126" width="13.5703125" style="67" customWidth="1"/>
    <col min="5127" max="5127" width="13.42578125" style="67" customWidth="1"/>
    <col min="5128" max="5128" width="13.7109375" style="67" customWidth="1"/>
    <col min="5129" max="5136" width="0" style="67" hidden="1" customWidth="1"/>
    <col min="5137" max="5376" width="9.140625" style="67"/>
    <col min="5377" max="5377" width="7" style="67" customWidth="1"/>
    <col min="5378" max="5378" width="59.42578125" style="67" customWidth="1"/>
    <col min="5379" max="5379" width="0" style="67" hidden="1" customWidth="1"/>
    <col min="5380" max="5380" width="15" style="67" customWidth="1"/>
    <col min="5381" max="5381" width="13.42578125" style="67" customWidth="1"/>
    <col min="5382" max="5382" width="13.5703125" style="67" customWidth="1"/>
    <col min="5383" max="5383" width="13.42578125" style="67" customWidth="1"/>
    <col min="5384" max="5384" width="13.7109375" style="67" customWidth="1"/>
    <col min="5385" max="5392" width="0" style="67" hidden="1" customWidth="1"/>
    <col min="5393" max="5632" width="9.140625" style="67"/>
    <col min="5633" max="5633" width="7" style="67" customWidth="1"/>
    <col min="5634" max="5634" width="59.42578125" style="67" customWidth="1"/>
    <col min="5635" max="5635" width="0" style="67" hidden="1" customWidth="1"/>
    <col min="5636" max="5636" width="15" style="67" customWidth="1"/>
    <col min="5637" max="5637" width="13.42578125" style="67" customWidth="1"/>
    <col min="5638" max="5638" width="13.5703125" style="67" customWidth="1"/>
    <col min="5639" max="5639" width="13.42578125" style="67" customWidth="1"/>
    <col min="5640" max="5640" width="13.7109375" style="67" customWidth="1"/>
    <col min="5641" max="5648" width="0" style="67" hidden="1" customWidth="1"/>
    <col min="5649" max="5888" width="9.140625" style="67"/>
    <col min="5889" max="5889" width="7" style="67" customWidth="1"/>
    <col min="5890" max="5890" width="59.42578125" style="67" customWidth="1"/>
    <col min="5891" max="5891" width="0" style="67" hidden="1" customWidth="1"/>
    <col min="5892" max="5892" width="15" style="67" customWidth="1"/>
    <col min="5893" max="5893" width="13.42578125" style="67" customWidth="1"/>
    <col min="5894" max="5894" width="13.5703125" style="67" customWidth="1"/>
    <col min="5895" max="5895" width="13.42578125" style="67" customWidth="1"/>
    <col min="5896" max="5896" width="13.7109375" style="67" customWidth="1"/>
    <col min="5897" max="5904" width="0" style="67" hidden="1" customWidth="1"/>
    <col min="5905" max="6144" width="9.140625" style="67"/>
    <col min="6145" max="6145" width="7" style="67" customWidth="1"/>
    <col min="6146" max="6146" width="59.42578125" style="67" customWidth="1"/>
    <col min="6147" max="6147" width="0" style="67" hidden="1" customWidth="1"/>
    <col min="6148" max="6148" width="15" style="67" customWidth="1"/>
    <col min="6149" max="6149" width="13.42578125" style="67" customWidth="1"/>
    <col min="6150" max="6150" width="13.5703125" style="67" customWidth="1"/>
    <col min="6151" max="6151" width="13.42578125" style="67" customWidth="1"/>
    <col min="6152" max="6152" width="13.7109375" style="67" customWidth="1"/>
    <col min="6153" max="6160" width="0" style="67" hidden="1" customWidth="1"/>
    <col min="6161" max="6400" width="9.140625" style="67"/>
    <col min="6401" max="6401" width="7" style="67" customWidth="1"/>
    <col min="6402" max="6402" width="59.42578125" style="67" customWidth="1"/>
    <col min="6403" max="6403" width="0" style="67" hidden="1" customWidth="1"/>
    <col min="6404" max="6404" width="15" style="67" customWidth="1"/>
    <col min="6405" max="6405" width="13.42578125" style="67" customWidth="1"/>
    <col min="6406" max="6406" width="13.5703125" style="67" customWidth="1"/>
    <col min="6407" max="6407" width="13.42578125" style="67" customWidth="1"/>
    <col min="6408" max="6408" width="13.7109375" style="67" customWidth="1"/>
    <col min="6409" max="6416" width="0" style="67" hidden="1" customWidth="1"/>
    <col min="6417" max="6656" width="9.140625" style="67"/>
    <col min="6657" max="6657" width="7" style="67" customWidth="1"/>
    <col min="6658" max="6658" width="59.42578125" style="67" customWidth="1"/>
    <col min="6659" max="6659" width="0" style="67" hidden="1" customWidth="1"/>
    <col min="6660" max="6660" width="15" style="67" customWidth="1"/>
    <col min="6661" max="6661" width="13.42578125" style="67" customWidth="1"/>
    <col min="6662" max="6662" width="13.5703125" style="67" customWidth="1"/>
    <col min="6663" max="6663" width="13.42578125" style="67" customWidth="1"/>
    <col min="6664" max="6664" width="13.7109375" style="67" customWidth="1"/>
    <col min="6665" max="6672" width="0" style="67" hidden="1" customWidth="1"/>
    <col min="6673" max="6912" width="9.140625" style="67"/>
    <col min="6913" max="6913" width="7" style="67" customWidth="1"/>
    <col min="6914" max="6914" width="59.42578125" style="67" customWidth="1"/>
    <col min="6915" max="6915" width="0" style="67" hidden="1" customWidth="1"/>
    <col min="6916" max="6916" width="15" style="67" customWidth="1"/>
    <col min="6917" max="6917" width="13.42578125" style="67" customWidth="1"/>
    <col min="6918" max="6918" width="13.5703125" style="67" customWidth="1"/>
    <col min="6919" max="6919" width="13.42578125" style="67" customWidth="1"/>
    <col min="6920" max="6920" width="13.7109375" style="67" customWidth="1"/>
    <col min="6921" max="6928" width="0" style="67" hidden="1" customWidth="1"/>
    <col min="6929" max="7168" width="9.140625" style="67"/>
    <col min="7169" max="7169" width="7" style="67" customWidth="1"/>
    <col min="7170" max="7170" width="59.42578125" style="67" customWidth="1"/>
    <col min="7171" max="7171" width="0" style="67" hidden="1" customWidth="1"/>
    <col min="7172" max="7172" width="15" style="67" customWidth="1"/>
    <col min="7173" max="7173" width="13.42578125" style="67" customWidth="1"/>
    <col min="7174" max="7174" width="13.5703125" style="67" customWidth="1"/>
    <col min="7175" max="7175" width="13.42578125" style="67" customWidth="1"/>
    <col min="7176" max="7176" width="13.7109375" style="67" customWidth="1"/>
    <col min="7177" max="7184" width="0" style="67" hidden="1" customWidth="1"/>
    <col min="7185" max="7424" width="9.140625" style="67"/>
    <col min="7425" max="7425" width="7" style="67" customWidth="1"/>
    <col min="7426" max="7426" width="59.42578125" style="67" customWidth="1"/>
    <col min="7427" max="7427" width="0" style="67" hidden="1" customWidth="1"/>
    <col min="7428" max="7428" width="15" style="67" customWidth="1"/>
    <col min="7429" max="7429" width="13.42578125" style="67" customWidth="1"/>
    <col min="7430" max="7430" width="13.5703125" style="67" customWidth="1"/>
    <col min="7431" max="7431" width="13.42578125" style="67" customWidth="1"/>
    <col min="7432" max="7432" width="13.7109375" style="67" customWidth="1"/>
    <col min="7433" max="7440" width="0" style="67" hidden="1" customWidth="1"/>
    <col min="7441" max="7680" width="9.140625" style="67"/>
    <col min="7681" max="7681" width="7" style="67" customWidth="1"/>
    <col min="7682" max="7682" width="59.42578125" style="67" customWidth="1"/>
    <col min="7683" max="7683" width="0" style="67" hidden="1" customWidth="1"/>
    <col min="7684" max="7684" width="15" style="67" customWidth="1"/>
    <col min="7685" max="7685" width="13.42578125" style="67" customWidth="1"/>
    <col min="7686" max="7686" width="13.5703125" style="67" customWidth="1"/>
    <col min="7687" max="7687" width="13.42578125" style="67" customWidth="1"/>
    <col min="7688" max="7688" width="13.7109375" style="67" customWidth="1"/>
    <col min="7689" max="7696" width="0" style="67" hidden="1" customWidth="1"/>
    <col min="7697" max="7936" width="9.140625" style="67"/>
    <col min="7937" max="7937" width="7" style="67" customWidth="1"/>
    <col min="7938" max="7938" width="59.42578125" style="67" customWidth="1"/>
    <col min="7939" max="7939" width="0" style="67" hidden="1" customWidth="1"/>
    <col min="7940" max="7940" width="15" style="67" customWidth="1"/>
    <col min="7941" max="7941" width="13.42578125" style="67" customWidth="1"/>
    <col min="7942" max="7942" width="13.5703125" style="67" customWidth="1"/>
    <col min="7943" max="7943" width="13.42578125" style="67" customWidth="1"/>
    <col min="7944" max="7944" width="13.7109375" style="67" customWidth="1"/>
    <col min="7945" max="7952" width="0" style="67" hidden="1" customWidth="1"/>
    <col min="7953" max="8192" width="9.140625" style="67"/>
    <col min="8193" max="8193" width="7" style="67" customWidth="1"/>
    <col min="8194" max="8194" width="59.42578125" style="67" customWidth="1"/>
    <col min="8195" max="8195" width="0" style="67" hidden="1" customWidth="1"/>
    <col min="8196" max="8196" width="15" style="67" customWidth="1"/>
    <col min="8197" max="8197" width="13.42578125" style="67" customWidth="1"/>
    <col min="8198" max="8198" width="13.5703125" style="67" customWidth="1"/>
    <col min="8199" max="8199" width="13.42578125" style="67" customWidth="1"/>
    <col min="8200" max="8200" width="13.7109375" style="67" customWidth="1"/>
    <col min="8201" max="8208" width="0" style="67" hidden="1" customWidth="1"/>
    <col min="8209" max="8448" width="9.140625" style="67"/>
    <col min="8449" max="8449" width="7" style="67" customWidth="1"/>
    <col min="8450" max="8450" width="59.42578125" style="67" customWidth="1"/>
    <col min="8451" max="8451" width="0" style="67" hidden="1" customWidth="1"/>
    <col min="8452" max="8452" width="15" style="67" customWidth="1"/>
    <col min="8453" max="8453" width="13.42578125" style="67" customWidth="1"/>
    <col min="8454" max="8454" width="13.5703125" style="67" customWidth="1"/>
    <col min="8455" max="8455" width="13.42578125" style="67" customWidth="1"/>
    <col min="8456" max="8456" width="13.7109375" style="67" customWidth="1"/>
    <col min="8457" max="8464" width="0" style="67" hidden="1" customWidth="1"/>
    <col min="8465" max="8704" width="9.140625" style="67"/>
    <col min="8705" max="8705" width="7" style="67" customWidth="1"/>
    <col min="8706" max="8706" width="59.42578125" style="67" customWidth="1"/>
    <col min="8707" max="8707" width="0" style="67" hidden="1" customWidth="1"/>
    <col min="8708" max="8708" width="15" style="67" customWidth="1"/>
    <col min="8709" max="8709" width="13.42578125" style="67" customWidth="1"/>
    <col min="8710" max="8710" width="13.5703125" style="67" customWidth="1"/>
    <col min="8711" max="8711" width="13.42578125" style="67" customWidth="1"/>
    <col min="8712" max="8712" width="13.7109375" style="67" customWidth="1"/>
    <col min="8713" max="8720" width="0" style="67" hidden="1" customWidth="1"/>
    <col min="8721" max="8960" width="9.140625" style="67"/>
    <col min="8961" max="8961" width="7" style="67" customWidth="1"/>
    <col min="8962" max="8962" width="59.42578125" style="67" customWidth="1"/>
    <col min="8963" max="8963" width="0" style="67" hidden="1" customWidth="1"/>
    <col min="8964" max="8964" width="15" style="67" customWidth="1"/>
    <col min="8965" max="8965" width="13.42578125" style="67" customWidth="1"/>
    <col min="8966" max="8966" width="13.5703125" style="67" customWidth="1"/>
    <col min="8967" max="8967" width="13.42578125" style="67" customWidth="1"/>
    <col min="8968" max="8968" width="13.7109375" style="67" customWidth="1"/>
    <col min="8969" max="8976" width="0" style="67" hidden="1" customWidth="1"/>
    <col min="8977" max="9216" width="9.140625" style="67"/>
    <col min="9217" max="9217" width="7" style="67" customWidth="1"/>
    <col min="9218" max="9218" width="59.42578125" style="67" customWidth="1"/>
    <col min="9219" max="9219" width="0" style="67" hidden="1" customWidth="1"/>
    <col min="9220" max="9220" width="15" style="67" customWidth="1"/>
    <col min="9221" max="9221" width="13.42578125" style="67" customWidth="1"/>
    <col min="9222" max="9222" width="13.5703125" style="67" customWidth="1"/>
    <col min="9223" max="9223" width="13.42578125" style="67" customWidth="1"/>
    <col min="9224" max="9224" width="13.7109375" style="67" customWidth="1"/>
    <col min="9225" max="9232" width="0" style="67" hidden="1" customWidth="1"/>
    <col min="9233" max="9472" width="9.140625" style="67"/>
    <col min="9473" max="9473" width="7" style="67" customWidth="1"/>
    <col min="9474" max="9474" width="59.42578125" style="67" customWidth="1"/>
    <col min="9475" max="9475" width="0" style="67" hidden="1" customWidth="1"/>
    <col min="9476" max="9476" width="15" style="67" customWidth="1"/>
    <col min="9477" max="9477" width="13.42578125" style="67" customWidth="1"/>
    <col min="9478" max="9478" width="13.5703125" style="67" customWidth="1"/>
    <col min="9479" max="9479" width="13.42578125" style="67" customWidth="1"/>
    <col min="9480" max="9480" width="13.7109375" style="67" customWidth="1"/>
    <col min="9481" max="9488" width="0" style="67" hidden="1" customWidth="1"/>
    <col min="9489" max="9728" width="9.140625" style="67"/>
    <col min="9729" max="9729" width="7" style="67" customWidth="1"/>
    <col min="9730" max="9730" width="59.42578125" style="67" customWidth="1"/>
    <col min="9731" max="9731" width="0" style="67" hidden="1" customWidth="1"/>
    <col min="9732" max="9732" width="15" style="67" customWidth="1"/>
    <col min="9733" max="9733" width="13.42578125" style="67" customWidth="1"/>
    <col min="9734" max="9734" width="13.5703125" style="67" customWidth="1"/>
    <col min="9735" max="9735" width="13.42578125" style="67" customWidth="1"/>
    <col min="9736" max="9736" width="13.7109375" style="67" customWidth="1"/>
    <col min="9737" max="9744" width="0" style="67" hidden="1" customWidth="1"/>
    <col min="9745" max="9984" width="9.140625" style="67"/>
    <col min="9985" max="9985" width="7" style="67" customWidth="1"/>
    <col min="9986" max="9986" width="59.42578125" style="67" customWidth="1"/>
    <col min="9987" max="9987" width="0" style="67" hidden="1" customWidth="1"/>
    <col min="9988" max="9988" width="15" style="67" customWidth="1"/>
    <col min="9989" max="9989" width="13.42578125" style="67" customWidth="1"/>
    <col min="9990" max="9990" width="13.5703125" style="67" customWidth="1"/>
    <col min="9991" max="9991" width="13.42578125" style="67" customWidth="1"/>
    <col min="9992" max="9992" width="13.7109375" style="67" customWidth="1"/>
    <col min="9993" max="10000" width="0" style="67" hidden="1" customWidth="1"/>
    <col min="10001" max="10240" width="9.140625" style="67"/>
    <col min="10241" max="10241" width="7" style="67" customWidth="1"/>
    <col min="10242" max="10242" width="59.42578125" style="67" customWidth="1"/>
    <col min="10243" max="10243" width="0" style="67" hidden="1" customWidth="1"/>
    <col min="10244" max="10244" width="15" style="67" customWidth="1"/>
    <col min="10245" max="10245" width="13.42578125" style="67" customWidth="1"/>
    <col min="10246" max="10246" width="13.5703125" style="67" customWidth="1"/>
    <col min="10247" max="10247" width="13.42578125" style="67" customWidth="1"/>
    <col min="10248" max="10248" width="13.7109375" style="67" customWidth="1"/>
    <col min="10249" max="10256" width="0" style="67" hidden="1" customWidth="1"/>
    <col min="10257" max="10496" width="9.140625" style="67"/>
    <col min="10497" max="10497" width="7" style="67" customWidth="1"/>
    <col min="10498" max="10498" width="59.42578125" style="67" customWidth="1"/>
    <col min="10499" max="10499" width="0" style="67" hidden="1" customWidth="1"/>
    <col min="10500" max="10500" width="15" style="67" customWidth="1"/>
    <col min="10501" max="10501" width="13.42578125" style="67" customWidth="1"/>
    <col min="10502" max="10502" width="13.5703125" style="67" customWidth="1"/>
    <col min="10503" max="10503" width="13.42578125" style="67" customWidth="1"/>
    <col min="10504" max="10504" width="13.7109375" style="67" customWidth="1"/>
    <col min="10505" max="10512" width="0" style="67" hidden="1" customWidth="1"/>
    <col min="10513" max="10752" width="9.140625" style="67"/>
    <col min="10753" max="10753" width="7" style="67" customWidth="1"/>
    <col min="10754" max="10754" width="59.42578125" style="67" customWidth="1"/>
    <col min="10755" max="10755" width="0" style="67" hidden="1" customWidth="1"/>
    <col min="10756" max="10756" width="15" style="67" customWidth="1"/>
    <col min="10757" max="10757" width="13.42578125" style="67" customWidth="1"/>
    <col min="10758" max="10758" width="13.5703125" style="67" customWidth="1"/>
    <col min="10759" max="10759" width="13.42578125" style="67" customWidth="1"/>
    <col min="10760" max="10760" width="13.7109375" style="67" customWidth="1"/>
    <col min="10761" max="10768" width="0" style="67" hidden="1" customWidth="1"/>
    <col min="10769" max="11008" width="9.140625" style="67"/>
    <col min="11009" max="11009" width="7" style="67" customWidth="1"/>
    <col min="11010" max="11010" width="59.42578125" style="67" customWidth="1"/>
    <col min="11011" max="11011" width="0" style="67" hidden="1" customWidth="1"/>
    <col min="11012" max="11012" width="15" style="67" customWidth="1"/>
    <col min="11013" max="11013" width="13.42578125" style="67" customWidth="1"/>
    <col min="11014" max="11014" width="13.5703125" style="67" customWidth="1"/>
    <col min="11015" max="11015" width="13.42578125" style="67" customWidth="1"/>
    <col min="11016" max="11016" width="13.7109375" style="67" customWidth="1"/>
    <col min="11017" max="11024" width="0" style="67" hidden="1" customWidth="1"/>
    <col min="11025" max="11264" width="9.140625" style="67"/>
    <col min="11265" max="11265" width="7" style="67" customWidth="1"/>
    <col min="11266" max="11266" width="59.42578125" style="67" customWidth="1"/>
    <col min="11267" max="11267" width="0" style="67" hidden="1" customWidth="1"/>
    <col min="11268" max="11268" width="15" style="67" customWidth="1"/>
    <col min="11269" max="11269" width="13.42578125" style="67" customWidth="1"/>
    <col min="11270" max="11270" width="13.5703125" style="67" customWidth="1"/>
    <col min="11271" max="11271" width="13.42578125" style="67" customWidth="1"/>
    <col min="11272" max="11272" width="13.7109375" style="67" customWidth="1"/>
    <col min="11273" max="11280" width="0" style="67" hidden="1" customWidth="1"/>
    <col min="11281" max="11520" width="9.140625" style="67"/>
    <col min="11521" max="11521" width="7" style="67" customWidth="1"/>
    <col min="11522" max="11522" width="59.42578125" style="67" customWidth="1"/>
    <col min="11523" max="11523" width="0" style="67" hidden="1" customWidth="1"/>
    <col min="11524" max="11524" width="15" style="67" customWidth="1"/>
    <col min="11525" max="11525" width="13.42578125" style="67" customWidth="1"/>
    <col min="11526" max="11526" width="13.5703125" style="67" customWidth="1"/>
    <col min="11527" max="11527" width="13.42578125" style="67" customWidth="1"/>
    <col min="11528" max="11528" width="13.7109375" style="67" customWidth="1"/>
    <col min="11529" max="11536" width="0" style="67" hidden="1" customWidth="1"/>
    <col min="11537" max="11776" width="9.140625" style="67"/>
    <col min="11777" max="11777" width="7" style="67" customWidth="1"/>
    <col min="11778" max="11778" width="59.42578125" style="67" customWidth="1"/>
    <col min="11779" max="11779" width="0" style="67" hidden="1" customWidth="1"/>
    <col min="11780" max="11780" width="15" style="67" customWidth="1"/>
    <col min="11781" max="11781" width="13.42578125" style="67" customWidth="1"/>
    <col min="11782" max="11782" width="13.5703125" style="67" customWidth="1"/>
    <col min="11783" max="11783" width="13.42578125" style="67" customWidth="1"/>
    <col min="11784" max="11784" width="13.7109375" style="67" customWidth="1"/>
    <col min="11785" max="11792" width="0" style="67" hidden="1" customWidth="1"/>
    <col min="11793" max="12032" width="9.140625" style="67"/>
    <col min="12033" max="12033" width="7" style="67" customWidth="1"/>
    <col min="12034" max="12034" width="59.42578125" style="67" customWidth="1"/>
    <col min="12035" max="12035" width="0" style="67" hidden="1" customWidth="1"/>
    <col min="12036" max="12036" width="15" style="67" customWidth="1"/>
    <col min="12037" max="12037" width="13.42578125" style="67" customWidth="1"/>
    <col min="12038" max="12038" width="13.5703125" style="67" customWidth="1"/>
    <col min="12039" max="12039" width="13.42578125" style="67" customWidth="1"/>
    <col min="12040" max="12040" width="13.7109375" style="67" customWidth="1"/>
    <col min="12041" max="12048" width="0" style="67" hidden="1" customWidth="1"/>
    <col min="12049" max="12288" width="9.140625" style="67"/>
    <col min="12289" max="12289" width="7" style="67" customWidth="1"/>
    <col min="12290" max="12290" width="59.42578125" style="67" customWidth="1"/>
    <col min="12291" max="12291" width="0" style="67" hidden="1" customWidth="1"/>
    <col min="12292" max="12292" width="15" style="67" customWidth="1"/>
    <col min="12293" max="12293" width="13.42578125" style="67" customWidth="1"/>
    <col min="12294" max="12294" width="13.5703125" style="67" customWidth="1"/>
    <col min="12295" max="12295" width="13.42578125" style="67" customWidth="1"/>
    <col min="12296" max="12296" width="13.7109375" style="67" customWidth="1"/>
    <col min="12297" max="12304" width="0" style="67" hidden="1" customWidth="1"/>
    <col min="12305" max="12544" width="9.140625" style="67"/>
    <col min="12545" max="12545" width="7" style="67" customWidth="1"/>
    <col min="12546" max="12546" width="59.42578125" style="67" customWidth="1"/>
    <col min="12547" max="12547" width="0" style="67" hidden="1" customWidth="1"/>
    <col min="12548" max="12548" width="15" style="67" customWidth="1"/>
    <col min="12549" max="12549" width="13.42578125" style="67" customWidth="1"/>
    <col min="12550" max="12550" width="13.5703125" style="67" customWidth="1"/>
    <col min="12551" max="12551" width="13.42578125" style="67" customWidth="1"/>
    <col min="12552" max="12552" width="13.7109375" style="67" customWidth="1"/>
    <col min="12553" max="12560" width="0" style="67" hidden="1" customWidth="1"/>
    <col min="12561" max="12800" width="9.140625" style="67"/>
    <col min="12801" max="12801" width="7" style="67" customWidth="1"/>
    <col min="12802" max="12802" width="59.42578125" style="67" customWidth="1"/>
    <col min="12803" max="12803" width="0" style="67" hidden="1" customWidth="1"/>
    <col min="12804" max="12804" width="15" style="67" customWidth="1"/>
    <col min="12805" max="12805" width="13.42578125" style="67" customWidth="1"/>
    <col min="12806" max="12806" width="13.5703125" style="67" customWidth="1"/>
    <col min="12807" max="12807" width="13.42578125" style="67" customWidth="1"/>
    <col min="12808" max="12808" width="13.7109375" style="67" customWidth="1"/>
    <col min="12809" max="12816" width="0" style="67" hidden="1" customWidth="1"/>
    <col min="12817" max="13056" width="9.140625" style="67"/>
    <col min="13057" max="13057" width="7" style="67" customWidth="1"/>
    <col min="13058" max="13058" width="59.42578125" style="67" customWidth="1"/>
    <col min="13059" max="13059" width="0" style="67" hidden="1" customWidth="1"/>
    <col min="13060" max="13060" width="15" style="67" customWidth="1"/>
    <col min="13061" max="13061" width="13.42578125" style="67" customWidth="1"/>
    <col min="13062" max="13062" width="13.5703125" style="67" customWidth="1"/>
    <col min="13063" max="13063" width="13.42578125" style="67" customWidth="1"/>
    <col min="13064" max="13064" width="13.7109375" style="67" customWidth="1"/>
    <col min="13065" max="13072" width="0" style="67" hidden="1" customWidth="1"/>
    <col min="13073" max="13312" width="9.140625" style="67"/>
    <col min="13313" max="13313" width="7" style="67" customWidth="1"/>
    <col min="13314" max="13314" width="59.42578125" style="67" customWidth="1"/>
    <col min="13315" max="13315" width="0" style="67" hidden="1" customWidth="1"/>
    <col min="13316" max="13316" width="15" style="67" customWidth="1"/>
    <col min="13317" max="13317" width="13.42578125" style="67" customWidth="1"/>
    <col min="13318" max="13318" width="13.5703125" style="67" customWidth="1"/>
    <col min="13319" max="13319" width="13.42578125" style="67" customWidth="1"/>
    <col min="13320" max="13320" width="13.7109375" style="67" customWidth="1"/>
    <col min="13321" max="13328" width="0" style="67" hidden="1" customWidth="1"/>
    <col min="13329" max="13568" width="9.140625" style="67"/>
    <col min="13569" max="13569" width="7" style="67" customWidth="1"/>
    <col min="13570" max="13570" width="59.42578125" style="67" customWidth="1"/>
    <col min="13571" max="13571" width="0" style="67" hidden="1" customWidth="1"/>
    <col min="13572" max="13572" width="15" style="67" customWidth="1"/>
    <col min="13573" max="13573" width="13.42578125" style="67" customWidth="1"/>
    <col min="13574" max="13574" width="13.5703125" style="67" customWidth="1"/>
    <col min="13575" max="13575" width="13.42578125" style="67" customWidth="1"/>
    <col min="13576" max="13576" width="13.7109375" style="67" customWidth="1"/>
    <col min="13577" max="13584" width="0" style="67" hidden="1" customWidth="1"/>
    <col min="13585" max="13824" width="9.140625" style="67"/>
    <col min="13825" max="13825" width="7" style="67" customWidth="1"/>
    <col min="13826" max="13826" width="59.42578125" style="67" customWidth="1"/>
    <col min="13827" max="13827" width="0" style="67" hidden="1" customWidth="1"/>
    <col min="13828" max="13828" width="15" style="67" customWidth="1"/>
    <col min="13829" max="13829" width="13.42578125" style="67" customWidth="1"/>
    <col min="13830" max="13830" width="13.5703125" style="67" customWidth="1"/>
    <col min="13831" max="13831" width="13.42578125" style="67" customWidth="1"/>
    <col min="13832" max="13832" width="13.7109375" style="67" customWidth="1"/>
    <col min="13833" max="13840" width="0" style="67" hidden="1" customWidth="1"/>
    <col min="13841" max="14080" width="9.140625" style="67"/>
    <col min="14081" max="14081" width="7" style="67" customWidth="1"/>
    <col min="14082" max="14082" width="59.42578125" style="67" customWidth="1"/>
    <col min="14083" max="14083" width="0" style="67" hidden="1" customWidth="1"/>
    <col min="14084" max="14084" width="15" style="67" customWidth="1"/>
    <col min="14085" max="14085" width="13.42578125" style="67" customWidth="1"/>
    <col min="14086" max="14086" width="13.5703125" style="67" customWidth="1"/>
    <col min="14087" max="14087" width="13.42578125" style="67" customWidth="1"/>
    <col min="14088" max="14088" width="13.7109375" style="67" customWidth="1"/>
    <col min="14089" max="14096" width="0" style="67" hidden="1" customWidth="1"/>
    <col min="14097" max="14336" width="9.140625" style="67"/>
    <col min="14337" max="14337" width="7" style="67" customWidth="1"/>
    <col min="14338" max="14338" width="59.42578125" style="67" customWidth="1"/>
    <col min="14339" max="14339" width="0" style="67" hidden="1" customWidth="1"/>
    <col min="14340" max="14340" width="15" style="67" customWidth="1"/>
    <col min="14341" max="14341" width="13.42578125" style="67" customWidth="1"/>
    <col min="14342" max="14342" width="13.5703125" style="67" customWidth="1"/>
    <col min="14343" max="14343" width="13.42578125" style="67" customWidth="1"/>
    <col min="14344" max="14344" width="13.7109375" style="67" customWidth="1"/>
    <col min="14345" max="14352" width="0" style="67" hidden="1" customWidth="1"/>
    <col min="14353" max="14592" width="9.140625" style="67"/>
    <col min="14593" max="14593" width="7" style="67" customWidth="1"/>
    <col min="14594" max="14594" width="59.42578125" style="67" customWidth="1"/>
    <col min="14595" max="14595" width="0" style="67" hidden="1" customWidth="1"/>
    <col min="14596" max="14596" width="15" style="67" customWidth="1"/>
    <col min="14597" max="14597" width="13.42578125" style="67" customWidth="1"/>
    <col min="14598" max="14598" width="13.5703125" style="67" customWidth="1"/>
    <col min="14599" max="14599" width="13.42578125" style="67" customWidth="1"/>
    <col min="14600" max="14600" width="13.7109375" style="67" customWidth="1"/>
    <col min="14601" max="14608" width="0" style="67" hidden="1" customWidth="1"/>
    <col min="14609" max="14848" width="9.140625" style="67"/>
    <col min="14849" max="14849" width="7" style="67" customWidth="1"/>
    <col min="14850" max="14850" width="59.42578125" style="67" customWidth="1"/>
    <col min="14851" max="14851" width="0" style="67" hidden="1" customWidth="1"/>
    <col min="14852" max="14852" width="15" style="67" customWidth="1"/>
    <col min="14853" max="14853" width="13.42578125" style="67" customWidth="1"/>
    <col min="14854" max="14854" width="13.5703125" style="67" customWidth="1"/>
    <col min="14855" max="14855" width="13.42578125" style="67" customWidth="1"/>
    <col min="14856" max="14856" width="13.7109375" style="67" customWidth="1"/>
    <col min="14857" max="14864" width="0" style="67" hidden="1" customWidth="1"/>
    <col min="14865" max="15104" width="9.140625" style="67"/>
    <col min="15105" max="15105" width="7" style="67" customWidth="1"/>
    <col min="15106" max="15106" width="59.42578125" style="67" customWidth="1"/>
    <col min="15107" max="15107" width="0" style="67" hidden="1" customWidth="1"/>
    <col min="15108" max="15108" width="15" style="67" customWidth="1"/>
    <col min="15109" max="15109" width="13.42578125" style="67" customWidth="1"/>
    <col min="15110" max="15110" width="13.5703125" style="67" customWidth="1"/>
    <col min="15111" max="15111" width="13.42578125" style="67" customWidth="1"/>
    <col min="15112" max="15112" width="13.7109375" style="67" customWidth="1"/>
    <col min="15113" max="15120" width="0" style="67" hidden="1" customWidth="1"/>
    <col min="15121" max="15360" width="9.140625" style="67"/>
    <col min="15361" max="15361" width="7" style="67" customWidth="1"/>
    <col min="15362" max="15362" width="59.42578125" style="67" customWidth="1"/>
    <col min="15363" max="15363" width="0" style="67" hidden="1" customWidth="1"/>
    <col min="15364" max="15364" width="15" style="67" customWidth="1"/>
    <col min="15365" max="15365" width="13.42578125" style="67" customWidth="1"/>
    <col min="15366" max="15366" width="13.5703125" style="67" customWidth="1"/>
    <col min="15367" max="15367" width="13.42578125" style="67" customWidth="1"/>
    <col min="15368" max="15368" width="13.7109375" style="67" customWidth="1"/>
    <col min="15369" max="15376" width="0" style="67" hidden="1" customWidth="1"/>
    <col min="15377" max="15616" width="9.140625" style="67"/>
    <col min="15617" max="15617" width="7" style="67" customWidth="1"/>
    <col min="15618" max="15618" width="59.42578125" style="67" customWidth="1"/>
    <col min="15619" max="15619" width="0" style="67" hidden="1" customWidth="1"/>
    <col min="15620" max="15620" width="15" style="67" customWidth="1"/>
    <col min="15621" max="15621" width="13.42578125" style="67" customWidth="1"/>
    <col min="15622" max="15622" width="13.5703125" style="67" customWidth="1"/>
    <col min="15623" max="15623" width="13.42578125" style="67" customWidth="1"/>
    <col min="15624" max="15624" width="13.7109375" style="67" customWidth="1"/>
    <col min="15625" max="15632" width="0" style="67" hidden="1" customWidth="1"/>
    <col min="15633" max="15872" width="9.140625" style="67"/>
    <col min="15873" max="15873" width="7" style="67" customWidth="1"/>
    <col min="15874" max="15874" width="59.42578125" style="67" customWidth="1"/>
    <col min="15875" max="15875" width="0" style="67" hidden="1" customWidth="1"/>
    <col min="15876" max="15876" width="15" style="67" customWidth="1"/>
    <col min="15877" max="15877" width="13.42578125" style="67" customWidth="1"/>
    <col min="15878" max="15878" width="13.5703125" style="67" customWidth="1"/>
    <col min="15879" max="15879" width="13.42578125" style="67" customWidth="1"/>
    <col min="15880" max="15880" width="13.7109375" style="67" customWidth="1"/>
    <col min="15881" max="15888" width="0" style="67" hidden="1" customWidth="1"/>
    <col min="15889" max="16128" width="9.140625" style="67"/>
    <col min="16129" max="16129" width="7" style="67" customWidth="1"/>
    <col min="16130" max="16130" width="59.42578125" style="67" customWidth="1"/>
    <col min="16131" max="16131" width="0" style="67" hidden="1" customWidth="1"/>
    <col min="16132" max="16132" width="15" style="67" customWidth="1"/>
    <col min="16133" max="16133" width="13.42578125" style="67" customWidth="1"/>
    <col min="16134" max="16134" width="13.5703125" style="67" customWidth="1"/>
    <col min="16135" max="16135" width="13.42578125" style="67" customWidth="1"/>
    <col min="16136" max="16136" width="13.7109375" style="67" customWidth="1"/>
    <col min="16137" max="16144" width="0" style="67" hidden="1" customWidth="1"/>
    <col min="16145" max="16384" width="9.140625" style="67"/>
  </cols>
  <sheetData>
    <row r="1" spans="1:17" ht="18.75">
      <c r="B1" s="186"/>
    </row>
    <row r="2" spans="1:17" s="5" customFormat="1" ht="25.5" customHeight="1">
      <c r="A2" s="225" t="s">
        <v>110</v>
      </c>
      <c r="B2" s="225"/>
      <c r="C2" s="225"/>
      <c r="D2" s="225"/>
      <c r="E2" s="225"/>
      <c r="F2" s="225"/>
      <c r="G2" s="225"/>
      <c r="H2" s="225"/>
      <c r="I2" s="3"/>
      <c r="J2" s="3"/>
      <c r="K2" s="4"/>
      <c r="L2" s="125" t="s">
        <v>111</v>
      </c>
      <c r="M2" s="3"/>
      <c r="N2" s="3"/>
      <c r="O2" s="126" t="s">
        <v>111</v>
      </c>
      <c r="P2" s="127"/>
    </row>
    <row r="3" spans="1:17" s="5" customFormat="1" ht="15.75" thickBot="1">
      <c r="A3" s="128"/>
      <c r="B3" s="3"/>
      <c r="C3" s="3"/>
      <c r="D3" s="3"/>
      <c r="E3" s="3"/>
      <c r="F3" s="3"/>
      <c r="G3" s="3"/>
      <c r="H3" s="3" t="s">
        <v>111</v>
      </c>
      <c r="I3" s="3"/>
      <c r="J3" s="3"/>
      <c r="K3" s="3"/>
      <c r="L3" s="3"/>
      <c r="M3" s="3"/>
      <c r="N3" s="3"/>
      <c r="O3" s="3"/>
      <c r="P3" s="3"/>
    </row>
    <row r="4" spans="1:17" s="60" customFormat="1" ht="15.75" outlineLevel="1">
      <c r="A4" s="226" t="s">
        <v>65</v>
      </c>
      <c r="B4" s="226" t="s">
        <v>3</v>
      </c>
      <c r="C4" s="129"/>
      <c r="D4" s="227" t="s">
        <v>112</v>
      </c>
      <c r="E4" s="218" t="s">
        <v>167</v>
      </c>
      <c r="F4" s="219"/>
      <c r="G4" s="219"/>
      <c r="H4" s="220"/>
      <c r="I4" s="218" t="s">
        <v>5</v>
      </c>
      <c r="J4" s="219"/>
      <c r="K4" s="219"/>
      <c r="L4" s="220"/>
      <c r="M4" s="218" t="s">
        <v>6</v>
      </c>
      <c r="N4" s="219"/>
      <c r="O4" s="219"/>
      <c r="P4" s="220"/>
    </row>
    <row r="5" spans="1:17" s="59" customFormat="1" ht="15.75" outlineLevel="1">
      <c r="A5" s="226"/>
      <c r="B5" s="226"/>
      <c r="C5" s="130"/>
      <c r="D5" s="227"/>
      <c r="E5" s="131" t="s">
        <v>8</v>
      </c>
      <c r="F5" s="130" t="s">
        <v>9</v>
      </c>
      <c r="G5" s="130" t="s">
        <v>10</v>
      </c>
      <c r="H5" s="132" t="s">
        <v>11</v>
      </c>
      <c r="I5" s="131" t="s">
        <v>8</v>
      </c>
      <c r="J5" s="130" t="s">
        <v>9</v>
      </c>
      <c r="K5" s="130" t="s">
        <v>10</v>
      </c>
      <c r="L5" s="132" t="s">
        <v>11</v>
      </c>
      <c r="M5" s="131" t="s">
        <v>8</v>
      </c>
      <c r="N5" s="130" t="s">
        <v>9</v>
      </c>
      <c r="O5" s="130" t="s">
        <v>10</v>
      </c>
      <c r="P5" s="132" t="s">
        <v>11</v>
      </c>
    </row>
    <row r="6" spans="1:17" s="1" customFormat="1" ht="15" outlineLevel="1">
      <c r="A6" s="133" t="s">
        <v>113</v>
      </c>
      <c r="B6" s="133">
        <v>2</v>
      </c>
      <c r="C6" s="133"/>
      <c r="D6" s="134" t="s">
        <v>97</v>
      </c>
      <c r="E6" s="135">
        <f>1</f>
        <v>1</v>
      </c>
      <c r="F6" s="133">
        <f>E6+1</f>
        <v>2</v>
      </c>
      <c r="G6" s="133">
        <f>F6+1</f>
        <v>3</v>
      </c>
      <c r="H6" s="136">
        <f>G6+1</f>
        <v>4</v>
      </c>
      <c r="I6" s="135">
        <f>1</f>
        <v>1</v>
      </c>
      <c r="J6" s="133">
        <f>I6+1</f>
        <v>2</v>
      </c>
      <c r="K6" s="133">
        <f>J6+1</f>
        <v>3</v>
      </c>
      <c r="L6" s="136">
        <f>K6+1</f>
        <v>4</v>
      </c>
      <c r="M6" s="135">
        <f>1</f>
        <v>1</v>
      </c>
      <c r="N6" s="133">
        <f>M6+1</f>
        <v>2</v>
      </c>
      <c r="O6" s="133">
        <f>N6+1</f>
        <v>3</v>
      </c>
      <c r="P6" s="136">
        <f>O6+1</f>
        <v>4</v>
      </c>
    </row>
    <row r="7" spans="1:17" s="110" customFormat="1" outlineLevel="1">
      <c r="A7" s="148"/>
      <c r="B7" s="149"/>
      <c r="C7" s="108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7" s="110" customFormat="1" ht="16.5" outlineLevel="1" thickBot="1">
      <c r="A8" s="228" t="s">
        <v>168</v>
      </c>
      <c r="B8" s="228"/>
      <c r="C8" s="228"/>
      <c r="D8" s="228"/>
      <c r="E8" s="228"/>
      <c r="F8" s="228"/>
      <c r="G8" s="228"/>
      <c r="H8" s="228"/>
      <c r="I8" s="109"/>
      <c r="J8" s="109"/>
      <c r="K8" s="109"/>
      <c r="L8" s="109"/>
      <c r="M8" s="109"/>
      <c r="N8" s="109"/>
      <c r="O8" s="109"/>
      <c r="P8" s="109"/>
    </row>
    <row r="9" spans="1:17" s="60" customFormat="1" ht="15.75" outlineLevel="1">
      <c r="A9" s="226" t="s">
        <v>65</v>
      </c>
      <c r="B9" s="226" t="s">
        <v>3</v>
      </c>
      <c r="C9" s="129"/>
      <c r="D9" s="227" t="s">
        <v>112</v>
      </c>
      <c r="E9" s="218" t="str">
        <f>E4</f>
        <v>за 2014 год факт</v>
      </c>
      <c r="F9" s="219"/>
      <c r="G9" s="219"/>
      <c r="H9" s="220"/>
      <c r="I9" s="218" t="s">
        <v>5</v>
      </c>
      <c r="J9" s="219"/>
      <c r="K9" s="219"/>
      <c r="L9" s="220"/>
      <c r="M9" s="218" t="s">
        <v>6</v>
      </c>
      <c r="N9" s="219"/>
      <c r="O9" s="219"/>
      <c r="P9" s="220"/>
    </row>
    <row r="10" spans="1:17" s="59" customFormat="1" ht="15.75" outlineLevel="1">
      <c r="A10" s="226"/>
      <c r="B10" s="226"/>
      <c r="C10" s="130"/>
      <c r="D10" s="227"/>
      <c r="E10" s="131" t="s">
        <v>8</v>
      </c>
      <c r="F10" s="130" t="s">
        <v>9</v>
      </c>
      <c r="G10" s="130" t="s">
        <v>10</v>
      </c>
      <c r="H10" s="132" t="s">
        <v>11</v>
      </c>
      <c r="I10" s="131" t="s">
        <v>8</v>
      </c>
      <c r="J10" s="130" t="s">
        <v>9</v>
      </c>
      <c r="K10" s="130" t="s">
        <v>10</v>
      </c>
      <c r="L10" s="132" t="s">
        <v>11</v>
      </c>
      <c r="M10" s="131" t="s">
        <v>8</v>
      </c>
      <c r="N10" s="130" t="s">
        <v>9</v>
      </c>
      <c r="O10" s="130" t="s">
        <v>10</v>
      </c>
      <c r="P10" s="132" t="s">
        <v>11</v>
      </c>
    </row>
    <row r="11" spans="1:17" s="1" customFormat="1" ht="15" outlineLevel="1">
      <c r="A11" s="133" t="s">
        <v>113</v>
      </c>
      <c r="B11" s="133">
        <v>2</v>
      </c>
      <c r="C11" s="133"/>
      <c r="D11" s="134" t="s">
        <v>97</v>
      </c>
      <c r="E11" s="135">
        <f>1</f>
        <v>1</v>
      </c>
      <c r="F11" s="133">
        <f>E11+1</f>
        <v>2</v>
      </c>
      <c r="G11" s="133">
        <f>F11+1</f>
        <v>3</v>
      </c>
      <c r="H11" s="136">
        <f>G11+1</f>
        <v>4</v>
      </c>
      <c r="I11" s="135">
        <f>1</f>
        <v>1</v>
      </c>
      <c r="J11" s="133">
        <f>I11+1</f>
        <v>2</v>
      </c>
      <c r="K11" s="133">
        <f>J11+1</f>
        <v>3</v>
      </c>
      <c r="L11" s="136">
        <f>K11+1</f>
        <v>4</v>
      </c>
      <c r="M11" s="135">
        <f>1</f>
        <v>1</v>
      </c>
      <c r="N11" s="133">
        <f>M11+1</f>
        <v>2</v>
      </c>
      <c r="O11" s="133">
        <f>N11+1</f>
        <v>3</v>
      </c>
      <c r="P11" s="136">
        <f>O11+1</f>
        <v>4</v>
      </c>
    </row>
    <row r="12" spans="1:17" s="5" customFormat="1" ht="15" outlineLevel="1">
      <c r="A12" s="137" t="s">
        <v>12</v>
      </c>
      <c r="B12" s="138" t="s">
        <v>114</v>
      </c>
      <c r="C12" s="139" t="s">
        <v>14</v>
      </c>
      <c r="D12" s="140" t="s">
        <v>15</v>
      </c>
      <c r="E12" s="30">
        <f>SUM(E13:E22)</f>
        <v>2.4626699999999997</v>
      </c>
      <c r="F12" s="31">
        <f t="shared" ref="F12:P12" si="0">SUM(F13:F22)</f>
        <v>0</v>
      </c>
      <c r="G12" s="31">
        <f>SUM(G13:G22)</f>
        <v>4.5566000000000002E-2</v>
      </c>
      <c r="H12" s="32">
        <f t="shared" si="0"/>
        <v>5.0000000000000002E-5</v>
      </c>
      <c r="I12" s="30">
        <f t="shared" si="0"/>
        <v>0</v>
      </c>
      <c r="J12" s="31">
        <f t="shared" si="0"/>
        <v>0</v>
      </c>
      <c r="K12" s="31">
        <f t="shared" si="0"/>
        <v>0</v>
      </c>
      <c r="L12" s="32">
        <f t="shared" si="0"/>
        <v>0</v>
      </c>
      <c r="M12" s="30">
        <f t="shared" si="0"/>
        <v>0</v>
      </c>
      <c r="N12" s="31">
        <f t="shared" si="0"/>
        <v>0</v>
      </c>
      <c r="O12" s="31">
        <f t="shared" si="0"/>
        <v>0</v>
      </c>
      <c r="P12" s="32">
        <f t="shared" si="0"/>
        <v>0</v>
      </c>
    </row>
    <row r="13" spans="1:17" s="7" customFormat="1" ht="30" outlineLevel="1">
      <c r="A13" s="141" t="s">
        <v>75</v>
      </c>
      <c r="B13" s="142" t="s">
        <v>115</v>
      </c>
      <c r="C13" s="143" t="s">
        <v>18</v>
      </c>
      <c r="D13" s="144" t="s">
        <v>15</v>
      </c>
      <c r="E13" s="145">
        <v>2.0929829999999998</v>
      </c>
      <c r="F13" s="37"/>
      <c r="G13" s="37">
        <v>3.9988999999999997E-2</v>
      </c>
      <c r="H13" s="38"/>
      <c r="I13" s="145"/>
      <c r="J13" s="37"/>
      <c r="K13" s="37"/>
      <c r="L13" s="38"/>
      <c r="M13" s="145"/>
      <c r="N13" s="37"/>
      <c r="O13" s="37"/>
      <c r="P13" s="38"/>
      <c r="Q13" s="163"/>
    </row>
    <row r="14" spans="1:17" s="7" customFormat="1" ht="45" outlineLevel="1">
      <c r="A14" s="141" t="s">
        <v>77</v>
      </c>
      <c r="B14" s="142" t="s">
        <v>116</v>
      </c>
      <c r="C14" s="143" t="s">
        <v>27</v>
      </c>
      <c r="D14" s="144" t="s">
        <v>15</v>
      </c>
      <c r="E14" s="145"/>
      <c r="F14" s="37"/>
      <c r="G14" s="37"/>
      <c r="H14" s="38"/>
      <c r="I14" s="145"/>
      <c r="J14" s="37"/>
      <c r="K14" s="37"/>
      <c r="L14" s="38"/>
      <c r="M14" s="145"/>
      <c r="N14" s="37"/>
      <c r="O14" s="37"/>
      <c r="P14" s="38"/>
    </row>
    <row r="15" spans="1:17" s="7" customFormat="1" ht="13.5" customHeight="1" outlineLevel="1">
      <c r="A15" s="141" t="s">
        <v>79</v>
      </c>
      <c r="B15" s="142" t="s">
        <v>117</v>
      </c>
      <c r="C15" s="143" t="s">
        <v>30</v>
      </c>
      <c r="D15" s="144" t="s">
        <v>15</v>
      </c>
      <c r="E15" s="145"/>
      <c r="F15" s="37"/>
      <c r="G15" s="37"/>
      <c r="H15" s="38"/>
      <c r="I15" s="145"/>
      <c r="J15" s="37"/>
      <c r="K15" s="37"/>
      <c r="L15" s="38"/>
      <c r="M15" s="145"/>
      <c r="N15" s="37"/>
      <c r="O15" s="37"/>
      <c r="P15" s="38"/>
    </row>
    <row r="16" spans="1:17" s="7" customFormat="1" ht="45" outlineLevel="1">
      <c r="A16" s="141" t="s">
        <v>118</v>
      </c>
      <c r="B16" s="142" t="s">
        <v>119</v>
      </c>
      <c r="C16" s="143" t="s">
        <v>32</v>
      </c>
      <c r="D16" s="144" t="s">
        <v>15</v>
      </c>
      <c r="E16" s="145"/>
      <c r="F16" s="37"/>
      <c r="G16" s="37"/>
      <c r="H16" s="38"/>
      <c r="I16" s="145"/>
      <c r="J16" s="37"/>
      <c r="K16" s="37"/>
      <c r="L16" s="38"/>
      <c r="M16" s="145"/>
      <c r="N16" s="37"/>
      <c r="O16" s="37"/>
      <c r="P16" s="38"/>
      <c r="Q16" s="163"/>
    </row>
    <row r="17" spans="1:18" s="7" customFormat="1" ht="60" outlineLevel="1">
      <c r="A17" s="141" t="s">
        <v>120</v>
      </c>
      <c r="B17" s="142" t="s">
        <v>121</v>
      </c>
      <c r="C17" s="143" t="s">
        <v>122</v>
      </c>
      <c r="D17" s="144" t="s">
        <v>15</v>
      </c>
      <c r="E17" s="145"/>
      <c r="F17" s="37"/>
      <c r="G17" s="37"/>
      <c r="H17" s="38"/>
      <c r="I17" s="145"/>
      <c r="J17" s="37"/>
      <c r="K17" s="37"/>
      <c r="L17" s="38"/>
      <c r="M17" s="145"/>
      <c r="N17" s="37"/>
      <c r="O17" s="37"/>
      <c r="P17" s="38"/>
    </row>
    <row r="18" spans="1:18" s="7" customFormat="1" ht="15" outlineLevel="1">
      <c r="A18" s="141" t="s">
        <v>123</v>
      </c>
      <c r="B18" s="142" t="s">
        <v>124</v>
      </c>
      <c r="C18" s="143" t="s">
        <v>125</v>
      </c>
      <c r="D18" s="144" t="s">
        <v>15</v>
      </c>
      <c r="E18" s="145">
        <v>9.2022000000000007E-2</v>
      </c>
      <c r="F18" s="37"/>
      <c r="G18" s="37">
        <v>3.8800000000000002E-3</v>
      </c>
      <c r="H18" s="38">
        <v>5.0000000000000002E-5</v>
      </c>
      <c r="I18" s="145"/>
      <c r="J18" s="37"/>
      <c r="K18" s="37"/>
      <c r="L18" s="38"/>
      <c r="M18" s="145"/>
      <c r="N18" s="37"/>
      <c r="O18" s="37"/>
      <c r="P18" s="38"/>
    </row>
    <row r="19" spans="1:18" s="7" customFormat="1" ht="30" outlineLevel="1">
      <c r="A19" s="141" t="s">
        <v>126</v>
      </c>
      <c r="B19" s="142" t="s">
        <v>127</v>
      </c>
      <c r="C19" s="143" t="s">
        <v>128</v>
      </c>
      <c r="D19" s="144" t="s">
        <v>15</v>
      </c>
      <c r="E19" s="145"/>
      <c r="F19" s="37"/>
      <c r="G19" s="37">
        <v>1.6799999999999999E-4</v>
      </c>
      <c r="H19" s="38"/>
      <c r="I19" s="145"/>
      <c r="J19" s="37"/>
      <c r="K19" s="37"/>
      <c r="L19" s="38"/>
      <c r="M19" s="145"/>
      <c r="N19" s="37"/>
      <c r="O19" s="37"/>
      <c r="P19" s="38"/>
    </row>
    <row r="20" spans="1:18" s="7" customFormat="1" ht="15" outlineLevel="1">
      <c r="A20" s="141" t="s">
        <v>129</v>
      </c>
      <c r="B20" s="142" t="s">
        <v>130</v>
      </c>
      <c r="C20" s="143" t="s">
        <v>131</v>
      </c>
      <c r="D20" s="144" t="s">
        <v>15</v>
      </c>
      <c r="E20" s="145"/>
      <c r="F20" s="37"/>
      <c r="G20" s="37"/>
      <c r="H20" s="38"/>
      <c r="I20" s="145"/>
      <c r="J20" s="37"/>
      <c r="K20" s="37"/>
      <c r="L20" s="38"/>
      <c r="M20" s="145"/>
      <c r="N20" s="37"/>
      <c r="O20" s="37"/>
      <c r="P20" s="38"/>
    </row>
    <row r="21" spans="1:18" s="7" customFormat="1" ht="13.5" customHeight="1" outlineLevel="1">
      <c r="A21" s="141" t="s">
        <v>132</v>
      </c>
      <c r="B21" s="142" t="s">
        <v>133</v>
      </c>
      <c r="C21" s="143" t="s">
        <v>134</v>
      </c>
      <c r="D21" s="144" t="s">
        <v>15</v>
      </c>
      <c r="E21" s="145"/>
      <c r="F21" s="37"/>
      <c r="G21" s="37">
        <v>1.529E-3</v>
      </c>
      <c r="H21" s="38"/>
      <c r="I21" s="145"/>
      <c r="J21" s="37"/>
      <c r="K21" s="37"/>
      <c r="L21" s="38"/>
      <c r="M21" s="145"/>
      <c r="N21" s="37"/>
      <c r="O21" s="37"/>
      <c r="P21" s="38"/>
    </row>
    <row r="22" spans="1:18" s="7" customFormat="1" ht="30" outlineLevel="1">
      <c r="A22" s="141" t="s">
        <v>135</v>
      </c>
      <c r="B22" s="142" t="s">
        <v>136</v>
      </c>
      <c r="C22" s="143" t="s">
        <v>137</v>
      </c>
      <c r="D22" s="144" t="s">
        <v>15</v>
      </c>
      <c r="E22" s="146">
        <v>0.277665</v>
      </c>
      <c r="F22" s="37"/>
      <c r="G22" s="37"/>
      <c r="H22" s="38"/>
      <c r="I22" s="145"/>
      <c r="J22" s="37"/>
      <c r="K22" s="37"/>
      <c r="L22" s="38"/>
      <c r="M22" s="145"/>
      <c r="N22" s="37"/>
      <c r="O22" s="37"/>
      <c r="P22" s="38"/>
    </row>
    <row r="23" spans="1:18" s="7" customFormat="1" ht="15" outlineLevel="1">
      <c r="A23" s="141" t="s">
        <v>33</v>
      </c>
      <c r="B23" s="142" t="s">
        <v>138</v>
      </c>
      <c r="C23" s="143" t="s">
        <v>35</v>
      </c>
      <c r="D23" s="144" t="s">
        <v>15</v>
      </c>
      <c r="E23" s="145">
        <v>2.2341E-2</v>
      </c>
      <c r="F23" s="37"/>
      <c r="G23" s="37">
        <v>4.8770000000000003E-3</v>
      </c>
      <c r="H23" s="38">
        <v>4.3150000000000003E-3</v>
      </c>
      <c r="I23" s="145"/>
      <c r="J23" s="37"/>
      <c r="K23" s="37"/>
      <c r="L23" s="38"/>
      <c r="M23" s="145"/>
      <c r="N23" s="147"/>
      <c r="O23" s="37"/>
      <c r="P23" s="38"/>
    </row>
    <row r="24" spans="1:18" s="7" customFormat="1" ht="15" outlineLevel="1">
      <c r="A24" s="141" t="s">
        <v>82</v>
      </c>
      <c r="B24" s="142" t="s">
        <v>139</v>
      </c>
      <c r="C24" s="143" t="s">
        <v>37</v>
      </c>
      <c r="D24" s="144" t="s">
        <v>15</v>
      </c>
      <c r="E24" s="145">
        <v>2.2341000000000001E-3</v>
      </c>
      <c r="F24" s="37"/>
      <c r="G24" s="37">
        <v>4.8770000000000003E-3</v>
      </c>
      <c r="H24" s="38">
        <v>4.3150000000000003E-3</v>
      </c>
      <c r="I24" s="145"/>
      <c r="J24" s="37"/>
      <c r="K24" s="37"/>
      <c r="L24" s="38"/>
      <c r="M24" s="145"/>
      <c r="N24" s="147"/>
      <c r="O24" s="37"/>
      <c r="P24" s="38"/>
    </row>
    <row r="25" spans="1:18" s="7" customFormat="1" ht="30" outlineLevel="1">
      <c r="A25" s="141" t="s">
        <v>41</v>
      </c>
      <c r="B25" s="142" t="s">
        <v>140</v>
      </c>
      <c r="C25" s="143" t="s">
        <v>43</v>
      </c>
      <c r="D25" s="144" t="s">
        <v>15</v>
      </c>
      <c r="E25" s="145">
        <v>0.104736</v>
      </c>
      <c r="F25" s="37"/>
      <c r="G25" s="37">
        <v>9.6638000000000002E-2</v>
      </c>
      <c r="H25" s="38">
        <v>1.0189999999999999E-3</v>
      </c>
      <c r="I25" s="145"/>
      <c r="J25" s="37"/>
      <c r="K25" s="37"/>
      <c r="L25" s="38"/>
      <c r="M25" s="145"/>
      <c r="N25" s="37"/>
      <c r="O25" s="37"/>
      <c r="P25" s="38"/>
    </row>
    <row r="26" spans="1:18" s="5" customFormat="1" ht="15" outlineLevel="1">
      <c r="A26" s="137" t="s">
        <v>44</v>
      </c>
      <c r="B26" s="138" t="s">
        <v>141</v>
      </c>
      <c r="C26" s="139" t="s">
        <v>46</v>
      </c>
      <c r="D26" s="140" t="s">
        <v>15</v>
      </c>
      <c r="E26" s="31">
        <f>E12+E23+E25</f>
        <v>2.5897469999999996</v>
      </c>
      <c r="F26" s="31">
        <f t="shared" ref="F26:P26" si="1">F12+F23+F25</f>
        <v>0</v>
      </c>
      <c r="G26" s="31">
        <f t="shared" si="1"/>
        <v>0.14708100000000002</v>
      </c>
      <c r="H26" s="32">
        <f t="shared" si="1"/>
        <v>5.3839999999999999E-3</v>
      </c>
      <c r="I26" s="189">
        <f t="shared" si="1"/>
        <v>0</v>
      </c>
      <c r="J26" s="187">
        <f t="shared" si="1"/>
        <v>0</v>
      </c>
      <c r="K26" s="187">
        <f t="shared" si="1"/>
        <v>0</v>
      </c>
      <c r="L26" s="188">
        <f t="shared" si="1"/>
        <v>0</v>
      </c>
      <c r="M26" s="189">
        <f t="shared" si="1"/>
        <v>0</v>
      </c>
      <c r="N26" s="187">
        <f t="shared" si="1"/>
        <v>0</v>
      </c>
      <c r="O26" s="187">
        <f t="shared" si="1"/>
        <v>0</v>
      </c>
      <c r="P26" s="188">
        <f t="shared" si="1"/>
        <v>0</v>
      </c>
    </row>
    <row r="27" spans="1:18" s="108" customFormat="1" ht="18.75" customHeight="1">
      <c r="A27" s="148"/>
      <c r="C27" s="190"/>
      <c r="D27" s="190"/>
      <c r="E27" s="109"/>
      <c r="F27" s="109"/>
      <c r="G27" s="109"/>
      <c r="H27" s="109"/>
      <c r="R27" s="109"/>
    </row>
    <row r="28" spans="1:18" s="108" customFormat="1" ht="15.75">
      <c r="A28" s="223" t="s">
        <v>169</v>
      </c>
      <c r="B28" s="223"/>
      <c r="C28" s="223"/>
      <c r="D28" s="223"/>
      <c r="E28" s="223"/>
      <c r="F28" s="223"/>
      <c r="G28" s="223"/>
      <c r="H28" s="223"/>
      <c r="I28" s="109"/>
      <c r="J28" s="109"/>
      <c r="K28" s="109"/>
      <c r="L28" s="109"/>
      <c r="M28" s="109"/>
      <c r="N28" s="109"/>
      <c r="O28" s="109"/>
      <c r="P28" s="109"/>
    </row>
    <row r="29" spans="1:18" s="191" customFormat="1" ht="15.75">
      <c r="A29" s="221"/>
      <c r="B29" s="221"/>
      <c r="D29" s="222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1:18" s="192" customFormat="1" ht="15.75">
      <c r="A30" s="221"/>
      <c r="B30" s="221"/>
      <c r="D30" s="222"/>
    </row>
    <row r="31" spans="1:18" s="150" customFormat="1" ht="15"/>
    <row r="32" spans="1:18" s="193" customFormat="1" ht="15">
      <c r="A32" s="150"/>
      <c r="B32" s="151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1:16" s="197" customFormat="1" ht="15">
      <c r="A33" s="195"/>
      <c r="B33" s="196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</row>
    <row r="34" spans="1:16" s="197" customFormat="1" ht="15">
      <c r="A34" s="195"/>
      <c r="B34" s="196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</row>
    <row r="35" spans="1:16" s="197" customFormat="1" ht="13.5" customHeight="1">
      <c r="A35" s="195"/>
      <c r="B35" s="196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</row>
    <row r="36" spans="1:16" s="197" customFormat="1" ht="15">
      <c r="A36" s="195"/>
      <c r="B36" s="196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16" s="197" customFormat="1" ht="15">
      <c r="A37" s="195"/>
      <c r="B37" s="196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</row>
    <row r="38" spans="1:16" s="197" customFormat="1" ht="15">
      <c r="A38" s="195"/>
      <c r="B38" s="196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</row>
    <row r="39" spans="1:16" s="197" customFormat="1" ht="15">
      <c r="A39" s="195"/>
      <c r="B39" s="196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</row>
    <row r="40" spans="1:16" s="197" customFormat="1" ht="15">
      <c r="A40" s="195"/>
      <c r="B40" s="196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</row>
    <row r="41" spans="1:16" s="197" customFormat="1" ht="13.5" customHeight="1">
      <c r="A41" s="195"/>
      <c r="B41" s="196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1:16" s="197" customFormat="1" ht="15">
      <c r="A42" s="195"/>
      <c r="B42" s="196"/>
      <c r="E42" s="199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</row>
    <row r="43" spans="1:16" s="197" customFormat="1" ht="15">
      <c r="A43" s="195"/>
      <c r="B43" s="196"/>
      <c r="E43" s="198"/>
      <c r="F43" s="198"/>
      <c r="G43" s="198"/>
      <c r="H43" s="198"/>
      <c r="I43" s="198"/>
      <c r="J43" s="198"/>
      <c r="K43" s="198"/>
      <c r="L43" s="198"/>
      <c r="M43" s="198"/>
      <c r="N43" s="200"/>
      <c r="O43" s="198"/>
      <c r="P43" s="198"/>
    </row>
    <row r="44" spans="1:16" s="197" customFormat="1" ht="15">
      <c r="A44" s="195"/>
      <c r="B44" s="196"/>
      <c r="E44" s="198"/>
      <c r="F44" s="198"/>
      <c r="G44" s="198"/>
      <c r="H44" s="198"/>
      <c r="I44" s="198"/>
      <c r="J44" s="198"/>
      <c r="K44" s="198"/>
      <c r="L44" s="198"/>
      <c r="M44" s="198"/>
      <c r="N44" s="200"/>
      <c r="O44" s="198"/>
      <c r="P44" s="198"/>
    </row>
    <row r="45" spans="1:16" s="197" customFormat="1" ht="15">
      <c r="A45" s="195"/>
      <c r="B45" s="196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</row>
    <row r="46" spans="1:16" s="193" customFormat="1" ht="15">
      <c r="A46" s="150"/>
      <c r="B46" s="151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</row>
    <row r="47" spans="1:16" s="202" customFormat="1">
      <c r="A47" s="201"/>
    </row>
    <row r="48" spans="1:16" s="108" customFormat="1" ht="15.75" hidden="1" outlineLevel="1">
      <c r="A48" s="223"/>
      <c r="B48" s="223"/>
      <c r="C48" s="223"/>
      <c r="D48" s="223"/>
      <c r="E48" s="223"/>
      <c r="F48" s="223"/>
      <c r="G48" s="223"/>
      <c r="H48" s="223"/>
      <c r="I48" s="109"/>
      <c r="J48" s="109"/>
      <c r="K48" s="109"/>
      <c r="L48" s="109"/>
      <c r="M48" s="109"/>
      <c r="N48" s="109"/>
      <c r="O48" s="109"/>
      <c r="P48" s="109"/>
    </row>
    <row r="49" spans="1:16" s="191" customFormat="1" ht="15.75" hidden="1" outlineLevel="1">
      <c r="A49" s="221"/>
      <c r="B49" s="221"/>
      <c r="D49" s="222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1:16" s="192" customFormat="1" ht="15.75" hidden="1" outlineLevel="1">
      <c r="A50" s="221"/>
      <c r="B50" s="221"/>
      <c r="D50" s="222"/>
    </row>
    <row r="51" spans="1:16" s="150" customFormat="1" ht="15" hidden="1" outlineLevel="1"/>
    <row r="52" spans="1:16" s="193" customFormat="1" ht="15" hidden="1" outlineLevel="1">
      <c r="A52" s="150"/>
      <c r="B52" s="151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s="197" customFormat="1" ht="15" hidden="1" outlineLevel="1">
      <c r="A53" s="195"/>
      <c r="B53" s="196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</row>
    <row r="54" spans="1:16" s="197" customFormat="1" ht="15" hidden="1" outlineLevel="1">
      <c r="A54" s="195"/>
      <c r="B54" s="196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</row>
    <row r="55" spans="1:16" s="197" customFormat="1" ht="13.5" hidden="1" customHeight="1" outlineLevel="1">
      <c r="A55" s="195"/>
      <c r="B55" s="196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</row>
    <row r="56" spans="1:16" s="197" customFormat="1" ht="15" hidden="1" outlineLevel="1">
      <c r="A56" s="195"/>
      <c r="B56" s="196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</row>
    <row r="57" spans="1:16" s="197" customFormat="1" ht="15" hidden="1" outlineLevel="1">
      <c r="A57" s="195"/>
      <c r="B57" s="196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</row>
    <row r="58" spans="1:16" s="197" customFormat="1" ht="15" hidden="1" outlineLevel="1">
      <c r="A58" s="195"/>
      <c r="B58" s="196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</row>
    <row r="59" spans="1:16" s="197" customFormat="1" ht="15" hidden="1" outlineLevel="1">
      <c r="A59" s="195"/>
      <c r="B59" s="196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</row>
    <row r="60" spans="1:16" s="197" customFormat="1" ht="15" hidden="1" outlineLevel="1">
      <c r="A60" s="195"/>
      <c r="B60" s="196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</row>
    <row r="61" spans="1:16" s="197" customFormat="1" ht="13.5" hidden="1" customHeight="1" outlineLevel="1">
      <c r="A61" s="195"/>
      <c r="B61" s="196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</row>
    <row r="62" spans="1:16" s="197" customFormat="1" ht="15" hidden="1" outlineLevel="1">
      <c r="A62" s="195"/>
      <c r="B62" s="196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</row>
    <row r="63" spans="1:16" s="197" customFormat="1" ht="15" hidden="1" outlineLevel="1">
      <c r="A63" s="195"/>
      <c r="B63" s="196"/>
      <c r="E63" s="198"/>
      <c r="F63" s="198"/>
      <c r="G63" s="198"/>
      <c r="H63" s="198"/>
      <c r="I63" s="198"/>
      <c r="J63" s="198"/>
      <c r="K63" s="198"/>
      <c r="L63" s="198"/>
      <c r="M63" s="198"/>
      <c r="N63" s="200"/>
      <c r="O63" s="198"/>
      <c r="P63" s="198"/>
    </row>
    <row r="64" spans="1:16" s="197" customFormat="1" ht="15" hidden="1" outlineLevel="1">
      <c r="A64" s="195"/>
      <c r="B64" s="196"/>
      <c r="E64" s="198"/>
      <c r="F64" s="198"/>
      <c r="G64" s="198"/>
      <c r="H64" s="198"/>
      <c r="I64" s="198"/>
      <c r="J64" s="198"/>
      <c r="K64" s="198"/>
      <c r="L64" s="198"/>
      <c r="M64" s="198"/>
      <c r="N64" s="200"/>
      <c r="O64" s="198"/>
      <c r="P64" s="198"/>
    </row>
    <row r="65" spans="1:16" s="197" customFormat="1" ht="15" hidden="1" outlineLevel="1">
      <c r="A65" s="195"/>
      <c r="B65" s="196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</row>
    <row r="66" spans="1:16" s="193" customFormat="1" ht="15" hidden="1" outlineLevel="1">
      <c r="A66" s="150"/>
      <c r="B66" s="151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 s="202" customFormat="1" collapsed="1">
      <c r="A67" s="201"/>
    </row>
    <row r="68" spans="1:16" s="202" customFormat="1">
      <c r="A68" s="201"/>
    </row>
    <row r="69" spans="1:16" s="202" customFormat="1">
      <c r="A69" s="201"/>
    </row>
    <row r="70" spans="1:16" s="202" customFormat="1" ht="15.75" customHeight="1">
      <c r="A70" s="201"/>
      <c r="B70" s="224"/>
      <c r="C70" s="224"/>
      <c r="D70" s="224"/>
      <c r="E70" s="224"/>
    </row>
    <row r="71" spans="1:16" s="202" customFormat="1">
      <c r="A71" s="201"/>
    </row>
    <row r="72" spans="1:16" s="202" customFormat="1">
      <c r="A72" s="201"/>
    </row>
    <row r="73" spans="1:16" s="202" customFormat="1">
      <c r="A73" s="201"/>
    </row>
    <row r="74" spans="1:16" s="202" customFormat="1">
      <c r="A74" s="201"/>
    </row>
    <row r="75" spans="1:16" s="202" customFormat="1">
      <c r="A75" s="201"/>
    </row>
    <row r="76" spans="1:16" s="202" customFormat="1">
      <c r="A76" s="201"/>
    </row>
    <row r="77" spans="1:16" s="202" customFormat="1">
      <c r="A77" s="201"/>
    </row>
    <row r="78" spans="1:16" s="202" customFormat="1">
      <c r="A78" s="201"/>
    </row>
    <row r="79" spans="1:16" s="202" customFormat="1">
      <c r="A79" s="201"/>
    </row>
    <row r="80" spans="1:16" s="202" customFormat="1">
      <c r="A80" s="201"/>
    </row>
    <row r="81" spans="1:1" s="202" customFormat="1">
      <c r="A81" s="201"/>
    </row>
    <row r="82" spans="1:1" s="202" customFormat="1">
      <c r="A82" s="201"/>
    </row>
    <row r="83" spans="1:1" s="202" customFormat="1">
      <c r="A83" s="201"/>
    </row>
    <row r="84" spans="1:1" s="202" customFormat="1">
      <c r="A84" s="201"/>
    </row>
    <row r="85" spans="1:1" s="202" customFormat="1">
      <c r="A85" s="201"/>
    </row>
    <row r="86" spans="1:1" s="202" customFormat="1">
      <c r="A86" s="201"/>
    </row>
    <row r="87" spans="1:1" s="202" customFormat="1">
      <c r="A87" s="201"/>
    </row>
  </sheetData>
  <protectedRanges>
    <protectedRange password="CEE3" sqref="I13:P25 I33:P45 E53:P65" name="Диапазон1"/>
    <protectedRange password="CEE3" sqref="E13:H25" name="Диапазон1_1"/>
    <protectedRange password="CEE3" sqref="E33:H45" name="Диапазон1_2_1"/>
  </protectedRanges>
  <mergeCells count="29">
    <mergeCell ref="B70:E70"/>
    <mergeCell ref="A2:H2"/>
    <mergeCell ref="M4:P4"/>
    <mergeCell ref="A4:A5"/>
    <mergeCell ref="B4:B5"/>
    <mergeCell ref="D4:D5"/>
    <mergeCell ref="E4:H4"/>
    <mergeCell ref="I4:L4"/>
    <mergeCell ref="M29:P29"/>
    <mergeCell ref="A9:A10"/>
    <mergeCell ref="B9:B10"/>
    <mergeCell ref="D9:D10"/>
    <mergeCell ref="E9:H9"/>
    <mergeCell ref="I9:L9"/>
    <mergeCell ref="M49:P49"/>
    <mergeCell ref="A8:H8"/>
    <mergeCell ref="I49:L49"/>
    <mergeCell ref="M9:P9"/>
    <mergeCell ref="A29:A30"/>
    <mergeCell ref="B29:B30"/>
    <mergeCell ref="D29:D30"/>
    <mergeCell ref="E29:H29"/>
    <mergeCell ref="I29:L29"/>
    <mergeCell ref="A28:H28"/>
    <mergeCell ref="A48:H48"/>
    <mergeCell ref="A49:A50"/>
    <mergeCell ref="B49:B50"/>
    <mergeCell ref="D49:D50"/>
    <mergeCell ref="E49:H49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zoomScale="90" zoomScaleNormal="90" workbookViewId="0">
      <selection activeCell="I21" sqref="I21"/>
    </sheetView>
  </sheetViews>
  <sheetFormatPr defaultRowHeight="15" outlineLevelRow="1"/>
  <cols>
    <col min="1" max="1" width="7.42578125" style="6" customWidth="1"/>
    <col min="2" max="2" width="57" style="7" customWidth="1"/>
    <col min="3" max="3" width="0" style="8" hidden="1" customWidth="1"/>
    <col min="4" max="4" width="11" style="6" customWidth="1"/>
    <col min="5" max="6" width="13.7109375" style="9" customWidth="1"/>
    <col min="7" max="7" width="12" style="9" customWidth="1"/>
    <col min="8" max="8" width="12.7109375" style="9" customWidth="1"/>
    <col min="9" max="9" width="13.28515625" style="9" customWidth="1"/>
    <col min="10" max="246" width="9.140625" style="7"/>
    <col min="247" max="247" width="7.42578125" style="7" customWidth="1"/>
    <col min="248" max="248" width="57" style="7" customWidth="1"/>
    <col min="249" max="249" width="0" style="7" hidden="1" customWidth="1"/>
    <col min="250" max="250" width="11" style="7" customWidth="1"/>
    <col min="251" max="252" width="13.7109375" style="7" customWidth="1"/>
    <col min="253" max="253" width="12" style="7" customWidth="1"/>
    <col min="254" max="254" width="12.7109375" style="7" customWidth="1"/>
    <col min="255" max="255" width="13.28515625" style="7" customWidth="1"/>
    <col min="256" max="265" width="0" style="7" hidden="1" customWidth="1"/>
    <col min="266" max="502" width="9.140625" style="7"/>
    <col min="503" max="503" width="7.42578125" style="7" customWidth="1"/>
    <col min="504" max="504" width="57" style="7" customWidth="1"/>
    <col min="505" max="505" width="0" style="7" hidden="1" customWidth="1"/>
    <col min="506" max="506" width="11" style="7" customWidth="1"/>
    <col min="507" max="508" width="13.7109375" style="7" customWidth="1"/>
    <col min="509" max="509" width="12" style="7" customWidth="1"/>
    <col min="510" max="510" width="12.7109375" style="7" customWidth="1"/>
    <col min="511" max="511" width="13.28515625" style="7" customWidth="1"/>
    <col min="512" max="521" width="0" style="7" hidden="1" customWidth="1"/>
    <col min="522" max="758" width="9.140625" style="7"/>
    <col min="759" max="759" width="7.42578125" style="7" customWidth="1"/>
    <col min="760" max="760" width="57" style="7" customWidth="1"/>
    <col min="761" max="761" width="0" style="7" hidden="1" customWidth="1"/>
    <col min="762" max="762" width="11" style="7" customWidth="1"/>
    <col min="763" max="764" width="13.7109375" style="7" customWidth="1"/>
    <col min="765" max="765" width="12" style="7" customWidth="1"/>
    <col min="766" max="766" width="12.7109375" style="7" customWidth="1"/>
    <col min="767" max="767" width="13.28515625" style="7" customWidth="1"/>
    <col min="768" max="777" width="0" style="7" hidden="1" customWidth="1"/>
    <col min="778" max="1014" width="9.140625" style="7"/>
    <col min="1015" max="1015" width="7.42578125" style="7" customWidth="1"/>
    <col min="1016" max="1016" width="57" style="7" customWidth="1"/>
    <col min="1017" max="1017" width="0" style="7" hidden="1" customWidth="1"/>
    <col min="1018" max="1018" width="11" style="7" customWidth="1"/>
    <col min="1019" max="1020" width="13.7109375" style="7" customWidth="1"/>
    <col min="1021" max="1021" width="12" style="7" customWidth="1"/>
    <col min="1022" max="1022" width="12.7109375" style="7" customWidth="1"/>
    <col min="1023" max="1023" width="13.28515625" style="7" customWidth="1"/>
    <col min="1024" max="1033" width="0" style="7" hidden="1" customWidth="1"/>
    <col min="1034" max="1270" width="9.140625" style="7"/>
    <col min="1271" max="1271" width="7.42578125" style="7" customWidth="1"/>
    <col min="1272" max="1272" width="57" style="7" customWidth="1"/>
    <col min="1273" max="1273" width="0" style="7" hidden="1" customWidth="1"/>
    <col min="1274" max="1274" width="11" style="7" customWidth="1"/>
    <col min="1275" max="1276" width="13.7109375" style="7" customWidth="1"/>
    <col min="1277" max="1277" width="12" style="7" customWidth="1"/>
    <col min="1278" max="1278" width="12.7109375" style="7" customWidth="1"/>
    <col min="1279" max="1279" width="13.28515625" style="7" customWidth="1"/>
    <col min="1280" max="1289" width="0" style="7" hidden="1" customWidth="1"/>
    <col min="1290" max="1526" width="9.140625" style="7"/>
    <col min="1527" max="1527" width="7.42578125" style="7" customWidth="1"/>
    <col min="1528" max="1528" width="57" style="7" customWidth="1"/>
    <col min="1529" max="1529" width="0" style="7" hidden="1" customWidth="1"/>
    <col min="1530" max="1530" width="11" style="7" customWidth="1"/>
    <col min="1531" max="1532" width="13.7109375" style="7" customWidth="1"/>
    <col min="1533" max="1533" width="12" style="7" customWidth="1"/>
    <col min="1534" max="1534" width="12.7109375" style="7" customWidth="1"/>
    <col min="1535" max="1535" width="13.28515625" style="7" customWidth="1"/>
    <col min="1536" max="1545" width="0" style="7" hidden="1" customWidth="1"/>
    <col min="1546" max="1782" width="9.140625" style="7"/>
    <col min="1783" max="1783" width="7.42578125" style="7" customWidth="1"/>
    <col min="1784" max="1784" width="57" style="7" customWidth="1"/>
    <col min="1785" max="1785" width="0" style="7" hidden="1" customWidth="1"/>
    <col min="1786" max="1786" width="11" style="7" customWidth="1"/>
    <col min="1787" max="1788" width="13.7109375" style="7" customWidth="1"/>
    <col min="1789" max="1789" width="12" style="7" customWidth="1"/>
    <col min="1790" max="1790" width="12.7109375" style="7" customWidth="1"/>
    <col min="1791" max="1791" width="13.28515625" style="7" customWidth="1"/>
    <col min="1792" max="1801" width="0" style="7" hidden="1" customWidth="1"/>
    <col min="1802" max="2038" width="9.140625" style="7"/>
    <col min="2039" max="2039" width="7.42578125" style="7" customWidth="1"/>
    <col min="2040" max="2040" width="57" style="7" customWidth="1"/>
    <col min="2041" max="2041" width="0" style="7" hidden="1" customWidth="1"/>
    <col min="2042" max="2042" width="11" style="7" customWidth="1"/>
    <col min="2043" max="2044" width="13.7109375" style="7" customWidth="1"/>
    <col min="2045" max="2045" width="12" style="7" customWidth="1"/>
    <col min="2046" max="2046" width="12.7109375" style="7" customWidth="1"/>
    <col min="2047" max="2047" width="13.28515625" style="7" customWidth="1"/>
    <col min="2048" max="2057" width="0" style="7" hidden="1" customWidth="1"/>
    <col min="2058" max="2294" width="9.140625" style="7"/>
    <col min="2295" max="2295" width="7.42578125" style="7" customWidth="1"/>
    <col min="2296" max="2296" width="57" style="7" customWidth="1"/>
    <col min="2297" max="2297" width="0" style="7" hidden="1" customWidth="1"/>
    <col min="2298" max="2298" width="11" style="7" customWidth="1"/>
    <col min="2299" max="2300" width="13.7109375" style="7" customWidth="1"/>
    <col min="2301" max="2301" width="12" style="7" customWidth="1"/>
    <col min="2302" max="2302" width="12.7109375" style="7" customWidth="1"/>
    <col min="2303" max="2303" width="13.28515625" style="7" customWidth="1"/>
    <col min="2304" max="2313" width="0" style="7" hidden="1" customWidth="1"/>
    <col min="2314" max="2550" width="9.140625" style="7"/>
    <col min="2551" max="2551" width="7.42578125" style="7" customWidth="1"/>
    <col min="2552" max="2552" width="57" style="7" customWidth="1"/>
    <col min="2553" max="2553" width="0" style="7" hidden="1" customWidth="1"/>
    <col min="2554" max="2554" width="11" style="7" customWidth="1"/>
    <col min="2555" max="2556" width="13.7109375" style="7" customWidth="1"/>
    <col min="2557" max="2557" width="12" style="7" customWidth="1"/>
    <col min="2558" max="2558" width="12.7109375" style="7" customWidth="1"/>
    <col min="2559" max="2559" width="13.28515625" style="7" customWidth="1"/>
    <col min="2560" max="2569" width="0" style="7" hidden="1" customWidth="1"/>
    <col min="2570" max="2806" width="9.140625" style="7"/>
    <col min="2807" max="2807" width="7.42578125" style="7" customWidth="1"/>
    <col min="2808" max="2808" width="57" style="7" customWidth="1"/>
    <col min="2809" max="2809" width="0" style="7" hidden="1" customWidth="1"/>
    <col min="2810" max="2810" width="11" style="7" customWidth="1"/>
    <col min="2811" max="2812" width="13.7109375" style="7" customWidth="1"/>
    <col min="2813" max="2813" width="12" style="7" customWidth="1"/>
    <col min="2814" max="2814" width="12.7109375" style="7" customWidth="1"/>
    <col min="2815" max="2815" width="13.28515625" style="7" customWidth="1"/>
    <col min="2816" max="2825" width="0" style="7" hidden="1" customWidth="1"/>
    <col min="2826" max="3062" width="9.140625" style="7"/>
    <col min="3063" max="3063" width="7.42578125" style="7" customWidth="1"/>
    <col min="3064" max="3064" width="57" style="7" customWidth="1"/>
    <col min="3065" max="3065" width="0" style="7" hidden="1" customWidth="1"/>
    <col min="3066" max="3066" width="11" style="7" customWidth="1"/>
    <col min="3067" max="3068" width="13.7109375" style="7" customWidth="1"/>
    <col min="3069" max="3069" width="12" style="7" customWidth="1"/>
    <col min="3070" max="3070" width="12.7109375" style="7" customWidth="1"/>
    <col min="3071" max="3071" width="13.28515625" style="7" customWidth="1"/>
    <col min="3072" max="3081" width="0" style="7" hidden="1" customWidth="1"/>
    <col min="3082" max="3318" width="9.140625" style="7"/>
    <col min="3319" max="3319" width="7.42578125" style="7" customWidth="1"/>
    <col min="3320" max="3320" width="57" style="7" customWidth="1"/>
    <col min="3321" max="3321" width="0" style="7" hidden="1" customWidth="1"/>
    <col min="3322" max="3322" width="11" style="7" customWidth="1"/>
    <col min="3323" max="3324" width="13.7109375" style="7" customWidth="1"/>
    <col min="3325" max="3325" width="12" style="7" customWidth="1"/>
    <col min="3326" max="3326" width="12.7109375" style="7" customWidth="1"/>
    <col min="3327" max="3327" width="13.28515625" style="7" customWidth="1"/>
    <col min="3328" max="3337" width="0" style="7" hidden="1" customWidth="1"/>
    <col min="3338" max="3574" width="9.140625" style="7"/>
    <col min="3575" max="3575" width="7.42578125" style="7" customWidth="1"/>
    <col min="3576" max="3576" width="57" style="7" customWidth="1"/>
    <col min="3577" max="3577" width="0" style="7" hidden="1" customWidth="1"/>
    <col min="3578" max="3578" width="11" style="7" customWidth="1"/>
    <col min="3579" max="3580" width="13.7109375" style="7" customWidth="1"/>
    <col min="3581" max="3581" width="12" style="7" customWidth="1"/>
    <col min="3582" max="3582" width="12.7109375" style="7" customWidth="1"/>
    <col min="3583" max="3583" width="13.28515625" style="7" customWidth="1"/>
    <col min="3584" max="3593" width="0" style="7" hidden="1" customWidth="1"/>
    <col min="3594" max="3830" width="9.140625" style="7"/>
    <col min="3831" max="3831" width="7.42578125" style="7" customWidth="1"/>
    <col min="3832" max="3832" width="57" style="7" customWidth="1"/>
    <col min="3833" max="3833" width="0" style="7" hidden="1" customWidth="1"/>
    <col min="3834" max="3834" width="11" style="7" customWidth="1"/>
    <col min="3835" max="3836" width="13.7109375" style="7" customWidth="1"/>
    <col min="3837" max="3837" width="12" style="7" customWidth="1"/>
    <col min="3838" max="3838" width="12.7109375" style="7" customWidth="1"/>
    <col min="3839" max="3839" width="13.28515625" style="7" customWidth="1"/>
    <col min="3840" max="3849" width="0" style="7" hidden="1" customWidth="1"/>
    <col min="3850" max="4086" width="9.140625" style="7"/>
    <col min="4087" max="4087" width="7.42578125" style="7" customWidth="1"/>
    <col min="4088" max="4088" width="57" style="7" customWidth="1"/>
    <col min="4089" max="4089" width="0" style="7" hidden="1" customWidth="1"/>
    <col min="4090" max="4090" width="11" style="7" customWidth="1"/>
    <col min="4091" max="4092" width="13.7109375" style="7" customWidth="1"/>
    <col min="4093" max="4093" width="12" style="7" customWidth="1"/>
    <col min="4094" max="4094" width="12.7109375" style="7" customWidth="1"/>
    <col min="4095" max="4095" width="13.28515625" style="7" customWidth="1"/>
    <col min="4096" max="4105" width="0" style="7" hidden="1" customWidth="1"/>
    <col min="4106" max="4342" width="9.140625" style="7"/>
    <col min="4343" max="4343" width="7.42578125" style="7" customWidth="1"/>
    <col min="4344" max="4344" width="57" style="7" customWidth="1"/>
    <col min="4345" max="4345" width="0" style="7" hidden="1" customWidth="1"/>
    <col min="4346" max="4346" width="11" style="7" customWidth="1"/>
    <col min="4347" max="4348" width="13.7109375" style="7" customWidth="1"/>
    <col min="4349" max="4349" width="12" style="7" customWidth="1"/>
    <col min="4350" max="4350" width="12.7109375" style="7" customWidth="1"/>
    <col min="4351" max="4351" width="13.28515625" style="7" customWidth="1"/>
    <col min="4352" max="4361" width="0" style="7" hidden="1" customWidth="1"/>
    <col min="4362" max="4598" width="9.140625" style="7"/>
    <col min="4599" max="4599" width="7.42578125" style="7" customWidth="1"/>
    <col min="4600" max="4600" width="57" style="7" customWidth="1"/>
    <col min="4601" max="4601" width="0" style="7" hidden="1" customWidth="1"/>
    <col min="4602" max="4602" width="11" style="7" customWidth="1"/>
    <col min="4603" max="4604" width="13.7109375" style="7" customWidth="1"/>
    <col min="4605" max="4605" width="12" style="7" customWidth="1"/>
    <col min="4606" max="4606" width="12.7109375" style="7" customWidth="1"/>
    <col min="4607" max="4607" width="13.28515625" style="7" customWidth="1"/>
    <col min="4608" max="4617" width="0" style="7" hidden="1" customWidth="1"/>
    <col min="4618" max="4854" width="9.140625" style="7"/>
    <col min="4855" max="4855" width="7.42578125" style="7" customWidth="1"/>
    <col min="4856" max="4856" width="57" style="7" customWidth="1"/>
    <col min="4857" max="4857" width="0" style="7" hidden="1" customWidth="1"/>
    <col min="4858" max="4858" width="11" style="7" customWidth="1"/>
    <col min="4859" max="4860" width="13.7109375" style="7" customWidth="1"/>
    <col min="4861" max="4861" width="12" style="7" customWidth="1"/>
    <col min="4862" max="4862" width="12.7109375" style="7" customWidth="1"/>
    <col min="4863" max="4863" width="13.28515625" style="7" customWidth="1"/>
    <col min="4864" max="4873" width="0" style="7" hidden="1" customWidth="1"/>
    <col min="4874" max="5110" width="9.140625" style="7"/>
    <col min="5111" max="5111" width="7.42578125" style="7" customWidth="1"/>
    <col min="5112" max="5112" width="57" style="7" customWidth="1"/>
    <col min="5113" max="5113" width="0" style="7" hidden="1" customWidth="1"/>
    <col min="5114" max="5114" width="11" style="7" customWidth="1"/>
    <col min="5115" max="5116" width="13.7109375" style="7" customWidth="1"/>
    <col min="5117" max="5117" width="12" style="7" customWidth="1"/>
    <col min="5118" max="5118" width="12.7109375" style="7" customWidth="1"/>
    <col min="5119" max="5119" width="13.28515625" style="7" customWidth="1"/>
    <col min="5120" max="5129" width="0" style="7" hidden="1" customWidth="1"/>
    <col min="5130" max="5366" width="9.140625" style="7"/>
    <col min="5367" max="5367" width="7.42578125" style="7" customWidth="1"/>
    <col min="5368" max="5368" width="57" style="7" customWidth="1"/>
    <col min="5369" max="5369" width="0" style="7" hidden="1" customWidth="1"/>
    <col min="5370" max="5370" width="11" style="7" customWidth="1"/>
    <col min="5371" max="5372" width="13.7109375" style="7" customWidth="1"/>
    <col min="5373" max="5373" width="12" style="7" customWidth="1"/>
    <col min="5374" max="5374" width="12.7109375" style="7" customWidth="1"/>
    <col min="5375" max="5375" width="13.28515625" style="7" customWidth="1"/>
    <col min="5376" max="5385" width="0" style="7" hidden="1" customWidth="1"/>
    <col min="5386" max="5622" width="9.140625" style="7"/>
    <col min="5623" max="5623" width="7.42578125" style="7" customWidth="1"/>
    <col min="5624" max="5624" width="57" style="7" customWidth="1"/>
    <col min="5625" max="5625" width="0" style="7" hidden="1" customWidth="1"/>
    <col min="5626" max="5626" width="11" style="7" customWidth="1"/>
    <col min="5627" max="5628" width="13.7109375" style="7" customWidth="1"/>
    <col min="5629" max="5629" width="12" style="7" customWidth="1"/>
    <col min="5630" max="5630" width="12.7109375" style="7" customWidth="1"/>
    <col min="5631" max="5631" width="13.28515625" style="7" customWidth="1"/>
    <col min="5632" max="5641" width="0" style="7" hidden="1" customWidth="1"/>
    <col min="5642" max="5878" width="9.140625" style="7"/>
    <col min="5879" max="5879" width="7.42578125" style="7" customWidth="1"/>
    <col min="5880" max="5880" width="57" style="7" customWidth="1"/>
    <col min="5881" max="5881" width="0" style="7" hidden="1" customWidth="1"/>
    <col min="5882" max="5882" width="11" style="7" customWidth="1"/>
    <col min="5883" max="5884" width="13.7109375" style="7" customWidth="1"/>
    <col min="5885" max="5885" width="12" style="7" customWidth="1"/>
    <col min="5886" max="5886" width="12.7109375" style="7" customWidth="1"/>
    <col min="5887" max="5887" width="13.28515625" style="7" customWidth="1"/>
    <col min="5888" max="5897" width="0" style="7" hidden="1" customWidth="1"/>
    <col min="5898" max="6134" width="9.140625" style="7"/>
    <col min="6135" max="6135" width="7.42578125" style="7" customWidth="1"/>
    <col min="6136" max="6136" width="57" style="7" customWidth="1"/>
    <col min="6137" max="6137" width="0" style="7" hidden="1" customWidth="1"/>
    <col min="6138" max="6138" width="11" style="7" customWidth="1"/>
    <col min="6139" max="6140" width="13.7109375" style="7" customWidth="1"/>
    <col min="6141" max="6141" width="12" style="7" customWidth="1"/>
    <col min="6142" max="6142" width="12.7109375" style="7" customWidth="1"/>
    <col min="6143" max="6143" width="13.28515625" style="7" customWidth="1"/>
    <col min="6144" max="6153" width="0" style="7" hidden="1" customWidth="1"/>
    <col min="6154" max="6390" width="9.140625" style="7"/>
    <col min="6391" max="6391" width="7.42578125" style="7" customWidth="1"/>
    <col min="6392" max="6392" width="57" style="7" customWidth="1"/>
    <col min="6393" max="6393" width="0" style="7" hidden="1" customWidth="1"/>
    <col min="6394" max="6394" width="11" style="7" customWidth="1"/>
    <col min="6395" max="6396" width="13.7109375" style="7" customWidth="1"/>
    <col min="6397" max="6397" width="12" style="7" customWidth="1"/>
    <col min="6398" max="6398" width="12.7109375" style="7" customWidth="1"/>
    <col min="6399" max="6399" width="13.28515625" style="7" customWidth="1"/>
    <col min="6400" max="6409" width="0" style="7" hidden="1" customWidth="1"/>
    <col min="6410" max="6646" width="9.140625" style="7"/>
    <col min="6647" max="6647" width="7.42578125" style="7" customWidth="1"/>
    <col min="6648" max="6648" width="57" style="7" customWidth="1"/>
    <col min="6649" max="6649" width="0" style="7" hidden="1" customWidth="1"/>
    <col min="6650" max="6650" width="11" style="7" customWidth="1"/>
    <col min="6651" max="6652" width="13.7109375" style="7" customWidth="1"/>
    <col min="6653" max="6653" width="12" style="7" customWidth="1"/>
    <col min="6654" max="6654" width="12.7109375" style="7" customWidth="1"/>
    <col min="6655" max="6655" width="13.28515625" style="7" customWidth="1"/>
    <col min="6656" max="6665" width="0" style="7" hidden="1" customWidth="1"/>
    <col min="6666" max="6902" width="9.140625" style="7"/>
    <col min="6903" max="6903" width="7.42578125" style="7" customWidth="1"/>
    <col min="6904" max="6904" width="57" style="7" customWidth="1"/>
    <col min="6905" max="6905" width="0" style="7" hidden="1" customWidth="1"/>
    <col min="6906" max="6906" width="11" style="7" customWidth="1"/>
    <col min="6907" max="6908" width="13.7109375" style="7" customWidth="1"/>
    <col min="6909" max="6909" width="12" style="7" customWidth="1"/>
    <col min="6910" max="6910" width="12.7109375" style="7" customWidth="1"/>
    <col min="6911" max="6911" width="13.28515625" style="7" customWidth="1"/>
    <col min="6912" max="6921" width="0" style="7" hidden="1" customWidth="1"/>
    <col min="6922" max="7158" width="9.140625" style="7"/>
    <col min="7159" max="7159" width="7.42578125" style="7" customWidth="1"/>
    <col min="7160" max="7160" width="57" style="7" customWidth="1"/>
    <col min="7161" max="7161" width="0" style="7" hidden="1" customWidth="1"/>
    <col min="7162" max="7162" width="11" style="7" customWidth="1"/>
    <col min="7163" max="7164" width="13.7109375" style="7" customWidth="1"/>
    <col min="7165" max="7165" width="12" style="7" customWidth="1"/>
    <col min="7166" max="7166" width="12.7109375" style="7" customWidth="1"/>
    <col min="7167" max="7167" width="13.28515625" style="7" customWidth="1"/>
    <col min="7168" max="7177" width="0" style="7" hidden="1" customWidth="1"/>
    <col min="7178" max="7414" width="9.140625" style="7"/>
    <col min="7415" max="7415" width="7.42578125" style="7" customWidth="1"/>
    <col min="7416" max="7416" width="57" style="7" customWidth="1"/>
    <col min="7417" max="7417" width="0" style="7" hidden="1" customWidth="1"/>
    <col min="7418" max="7418" width="11" style="7" customWidth="1"/>
    <col min="7419" max="7420" width="13.7109375" style="7" customWidth="1"/>
    <col min="7421" max="7421" width="12" style="7" customWidth="1"/>
    <col min="7422" max="7422" width="12.7109375" style="7" customWidth="1"/>
    <col min="7423" max="7423" width="13.28515625" style="7" customWidth="1"/>
    <col min="7424" max="7433" width="0" style="7" hidden="1" customWidth="1"/>
    <col min="7434" max="7670" width="9.140625" style="7"/>
    <col min="7671" max="7671" width="7.42578125" style="7" customWidth="1"/>
    <col min="7672" max="7672" width="57" style="7" customWidth="1"/>
    <col min="7673" max="7673" width="0" style="7" hidden="1" customWidth="1"/>
    <col min="7674" max="7674" width="11" style="7" customWidth="1"/>
    <col min="7675" max="7676" width="13.7109375" style="7" customWidth="1"/>
    <col min="7677" max="7677" width="12" style="7" customWidth="1"/>
    <col min="7678" max="7678" width="12.7109375" style="7" customWidth="1"/>
    <col min="7679" max="7679" width="13.28515625" style="7" customWidth="1"/>
    <col min="7680" max="7689" width="0" style="7" hidden="1" customWidth="1"/>
    <col min="7690" max="7926" width="9.140625" style="7"/>
    <col min="7927" max="7927" width="7.42578125" style="7" customWidth="1"/>
    <col min="7928" max="7928" width="57" style="7" customWidth="1"/>
    <col min="7929" max="7929" width="0" style="7" hidden="1" customWidth="1"/>
    <col min="7930" max="7930" width="11" style="7" customWidth="1"/>
    <col min="7931" max="7932" width="13.7109375" style="7" customWidth="1"/>
    <col min="7933" max="7933" width="12" style="7" customWidth="1"/>
    <col min="7934" max="7934" width="12.7109375" style="7" customWidth="1"/>
    <col min="7935" max="7935" width="13.28515625" style="7" customWidth="1"/>
    <col min="7936" max="7945" width="0" style="7" hidden="1" customWidth="1"/>
    <col min="7946" max="8182" width="9.140625" style="7"/>
    <col min="8183" max="8183" width="7.42578125" style="7" customWidth="1"/>
    <col min="8184" max="8184" width="57" style="7" customWidth="1"/>
    <col min="8185" max="8185" width="0" style="7" hidden="1" customWidth="1"/>
    <col min="8186" max="8186" width="11" style="7" customWidth="1"/>
    <col min="8187" max="8188" width="13.7109375" style="7" customWidth="1"/>
    <col min="8189" max="8189" width="12" style="7" customWidth="1"/>
    <col min="8190" max="8190" width="12.7109375" style="7" customWidth="1"/>
    <col min="8191" max="8191" width="13.28515625" style="7" customWidth="1"/>
    <col min="8192" max="8201" width="0" style="7" hidden="1" customWidth="1"/>
    <col min="8202" max="8438" width="9.140625" style="7"/>
    <col min="8439" max="8439" width="7.42578125" style="7" customWidth="1"/>
    <col min="8440" max="8440" width="57" style="7" customWidth="1"/>
    <col min="8441" max="8441" width="0" style="7" hidden="1" customWidth="1"/>
    <col min="8442" max="8442" width="11" style="7" customWidth="1"/>
    <col min="8443" max="8444" width="13.7109375" style="7" customWidth="1"/>
    <col min="8445" max="8445" width="12" style="7" customWidth="1"/>
    <col min="8446" max="8446" width="12.7109375" style="7" customWidth="1"/>
    <col min="8447" max="8447" width="13.28515625" style="7" customWidth="1"/>
    <col min="8448" max="8457" width="0" style="7" hidden="1" customWidth="1"/>
    <col min="8458" max="8694" width="9.140625" style="7"/>
    <col min="8695" max="8695" width="7.42578125" style="7" customWidth="1"/>
    <col min="8696" max="8696" width="57" style="7" customWidth="1"/>
    <col min="8697" max="8697" width="0" style="7" hidden="1" customWidth="1"/>
    <col min="8698" max="8698" width="11" style="7" customWidth="1"/>
    <col min="8699" max="8700" width="13.7109375" style="7" customWidth="1"/>
    <col min="8701" max="8701" width="12" style="7" customWidth="1"/>
    <col min="8702" max="8702" width="12.7109375" style="7" customWidth="1"/>
    <col min="8703" max="8703" width="13.28515625" style="7" customWidth="1"/>
    <col min="8704" max="8713" width="0" style="7" hidden="1" customWidth="1"/>
    <col min="8714" max="8950" width="9.140625" style="7"/>
    <col min="8951" max="8951" width="7.42578125" style="7" customWidth="1"/>
    <col min="8952" max="8952" width="57" style="7" customWidth="1"/>
    <col min="8953" max="8953" width="0" style="7" hidden="1" customWidth="1"/>
    <col min="8954" max="8954" width="11" style="7" customWidth="1"/>
    <col min="8955" max="8956" width="13.7109375" style="7" customWidth="1"/>
    <col min="8957" max="8957" width="12" style="7" customWidth="1"/>
    <col min="8958" max="8958" width="12.7109375" style="7" customWidth="1"/>
    <col min="8959" max="8959" width="13.28515625" style="7" customWidth="1"/>
    <col min="8960" max="8969" width="0" style="7" hidden="1" customWidth="1"/>
    <col min="8970" max="9206" width="9.140625" style="7"/>
    <col min="9207" max="9207" width="7.42578125" style="7" customWidth="1"/>
    <col min="9208" max="9208" width="57" style="7" customWidth="1"/>
    <col min="9209" max="9209" width="0" style="7" hidden="1" customWidth="1"/>
    <col min="9210" max="9210" width="11" style="7" customWidth="1"/>
    <col min="9211" max="9212" width="13.7109375" style="7" customWidth="1"/>
    <col min="9213" max="9213" width="12" style="7" customWidth="1"/>
    <col min="9214" max="9214" width="12.7109375" style="7" customWidth="1"/>
    <col min="9215" max="9215" width="13.28515625" style="7" customWidth="1"/>
    <col min="9216" max="9225" width="0" style="7" hidden="1" customWidth="1"/>
    <col min="9226" max="9462" width="9.140625" style="7"/>
    <col min="9463" max="9463" width="7.42578125" style="7" customWidth="1"/>
    <col min="9464" max="9464" width="57" style="7" customWidth="1"/>
    <col min="9465" max="9465" width="0" style="7" hidden="1" customWidth="1"/>
    <col min="9466" max="9466" width="11" style="7" customWidth="1"/>
    <col min="9467" max="9468" width="13.7109375" style="7" customWidth="1"/>
    <col min="9469" max="9469" width="12" style="7" customWidth="1"/>
    <col min="9470" max="9470" width="12.7109375" style="7" customWidth="1"/>
    <col min="9471" max="9471" width="13.28515625" style="7" customWidth="1"/>
    <col min="9472" max="9481" width="0" style="7" hidden="1" customWidth="1"/>
    <col min="9482" max="9718" width="9.140625" style="7"/>
    <col min="9719" max="9719" width="7.42578125" style="7" customWidth="1"/>
    <col min="9720" max="9720" width="57" style="7" customWidth="1"/>
    <col min="9721" max="9721" width="0" style="7" hidden="1" customWidth="1"/>
    <col min="9722" max="9722" width="11" style="7" customWidth="1"/>
    <col min="9723" max="9724" width="13.7109375" style="7" customWidth="1"/>
    <col min="9725" max="9725" width="12" style="7" customWidth="1"/>
    <col min="9726" max="9726" width="12.7109375" style="7" customWidth="1"/>
    <col min="9727" max="9727" width="13.28515625" style="7" customWidth="1"/>
    <col min="9728" max="9737" width="0" style="7" hidden="1" customWidth="1"/>
    <col min="9738" max="9974" width="9.140625" style="7"/>
    <col min="9975" max="9975" width="7.42578125" style="7" customWidth="1"/>
    <col min="9976" max="9976" width="57" style="7" customWidth="1"/>
    <col min="9977" max="9977" width="0" style="7" hidden="1" customWidth="1"/>
    <col min="9978" max="9978" width="11" style="7" customWidth="1"/>
    <col min="9979" max="9980" width="13.7109375" style="7" customWidth="1"/>
    <col min="9981" max="9981" width="12" style="7" customWidth="1"/>
    <col min="9982" max="9982" width="12.7109375" style="7" customWidth="1"/>
    <col min="9983" max="9983" width="13.28515625" style="7" customWidth="1"/>
    <col min="9984" max="9993" width="0" style="7" hidden="1" customWidth="1"/>
    <col min="9994" max="10230" width="9.140625" style="7"/>
    <col min="10231" max="10231" width="7.42578125" style="7" customWidth="1"/>
    <col min="10232" max="10232" width="57" style="7" customWidth="1"/>
    <col min="10233" max="10233" width="0" style="7" hidden="1" customWidth="1"/>
    <col min="10234" max="10234" width="11" style="7" customWidth="1"/>
    <col min="10235" max="10236" width="13.7109375" style="7" customWidth="1"/>
    <col min="10237" max="10237" width="12" style="7" customWidth="1"/>
    <col min="10238" max="10238" width="12.7109375" style="7" customWidth="1"/>
    <col min="10239" max="10239" width="13.28515625" style="7" customWidth="1"/>
    <col min="10240" max="10249" width="0" style="7" hidden="1" customWidth="1"/>
    <col min="10250" max="10486" width="9.140625" style="7"/>
    <col min="10487" max="10487" width="7.42578125" style="7" customWidth="1"/>
    <col min="10488" max="10488" width="57" style="7" customWidth="1"/>
    <col min="10489" max="10489" width="0" style="7" hidden="1" customWidth="1"/>
    <col min="10490" max="10490" width="11" style="7" customWidth="1"/>
    <col min="10491" max="10492" width="13.7109375" style="7" customWidth="1"/>
    <col min="10493" max="10493" width="12" style="7" customWidth="1"/>
    <col min="10494" max="10494" width="12.7109375" style="7" customWidth="1"/>
    <col min="10495" max="10495" width="13.28515625" style="7" customWidth="1"/>
    <col min="10496" max="10505" width="0" style="7" hidden="1" customWidth="1"/>
    <col min="10506" max="10742" width="9.140625" style="7"/>
    <col min="10743" max="10743" width="7.42578125" style="7" customWidth="1"/>
    <col min="10744" max="10744" width="57" style="7" customWidth="1"/>
    <col min="10745" max="10745" width="0" style="7" hidden="1" customWidth="1"/>
    <col min="10746" max="10746" width="11" style="7" customWidth="1"/>
    <col min="10747" max="10748" width="13.7109375" style="7" customWidth="1"/>
    <col min="10749" max="10749" width="12" style="7" customWidth="1"/>
    <col min="10750" max="10750" width="12.7109375" style="7" customWidth="1"/>
    <col min="10751" max="10751" width="13.28515625" style="7" customWidth="1"/>
    <col min="10752" max="10761" width="0" style="7" hidden="1" customWidth="1"/>
    <col min="10762" max="10998" width="9.140625" style="7"/>
    <col min="10999" max="10999" width="7.42578125" style="7" customWidth="1"/>
    <col min="11000" max="11000" width="57" style="7" customWidth="1"/>
    <col min="11001" max="11001" width="0" style="7" hidden="1" customWidth="1"/>
    <col min="11002" max="11002" width="11" style="7" customWidth="1"/>
    <col min="11003" max="11004" width="13.7109375" style="7" customWidth="1"/>
    <col min="11005" max="11005" width="12" style="7" customWidth="1"/>
    <col min="11006" max="11006" width="12.7109375" style="7" customWidth="1"/>
    <col min="11007" max="11007" width="13.28515625" style="7" customWidth="1"/>
    <col min="11008" max="11017" width="0" style="7" hidden="1" customWidth="1"/>
    <col min="11018" max="11254" width="9.140625" style="7"/>
    <col min="11255" max="11255" width="7.42578125" style="7" customWidth="1"/>
    <col min="11256" max="11256" width="57" style="7" customWidth="1"/>
    <col min="11257" max="11257" width="0" style="7" hidden="1" customWidth="1"/>
    <col min="11258" max="11258" width="11" style="7" customWidth="1"/>
    <col min="11259" max="11260" width="13.7109375" style="7" customWidth="1"/>
    <col min="11261" max="11261" width="12" style="7" customWidth="1"/>
    <col min="11262" max="11262" width="12.7109375" style="7" customWidth="1"/>
    <col min="11263" max="11263" width="13.28515625" style="7" customWidth="1"/>
    <col min="11264" max="11273" width="0" style="7" hidden="1" customWidth="1"/>
    <col min="11274" max="11510" width="9.140625" style="7"/>
    <col min="11511" max="11511" width="7.42578125" style="7" customWidth="1"/>
    <col min="11512" max="11512" width="57" style="7" customWidth="1"/>
    <col min="11513" max="11513" width="0" style="7" hidden="1" customWidth="1"/>
    <col min="11514" max="11514" width="11" style="7" customWidth="1"/>
    <col min="11515" max="11516" width="13.7109375" style="7" customWidth="1"/>
    <col min="11517" max="11517" width="12" style="7" customWidth="1"/>
    <col min="11518" max="11518" width="12.7109375" style="7" customWidth="1"/>
    <col min="11519" max="11519" width="13.28515625" style="7" customWidth="1"/>
    <col min="11520" max="11529" width="0" style="7" hidden="1" customWidth="1"/>
    <col min="11530" max="11766" width="9.140625" style="7"/>
    <col min="11767" max="11767" width="7.42578125" style="7" customWidth="1"/>
    <col min="11768" max="11768" width="57" style="7" customWidth="1"/>
    <col min="11769" max="11769" width="0" style="7" hidden="1" customWidth="1"/>
    <col min="11770" max="11770" width="11" style="7" customWidth="1"/>
    <col min="11771" max="11772" width="13.7109375" style="7" customWidth="1"/>
    <col min="11773" max="11773" width="12" style="7" customWidth="1"/>
    <col min="11774" max="11774" width="12.7109375" style="7" customWidth="1"/>
    <col min="11775" max="11775" width="13.28515625" style="7" customWidth="1"/>
    <col min="11776" max="11785" width="0" style="7" hidden="1" customWidth="1"/>
    <col min="11786" max="12022" width="9.140625" style="7"/>
    <col min="12023" max="12023" width="7.42578125" style="7" customWidth="1"/>
    <col min="12024" max="12024" width="57" style="7" customWidth="1"/>
    <col min="12025" max="12025" width="0" style="7" hidden="1" customWidth="1"/>
    <col min="12026" max="12026" width="11" style="7" customWidth="1"/>
    <col min="12027" max="12028" width="13.7109375" style="7" customWidth="1"/>
    <col min="12029" max="12029" width="12" style="7" customWidth="1"/>
    <col min="12030" max="12030" width="12.7109375" style="7" customWidth="1"/>
    <col min="12031" max="12031" width="13.28515625" style="7" customWidth="1"/>
    <col min="12032" max="12041" width="0" style="7" hidden="1" customWidth="1"/>
    <col min="12042" max="12278" width="9.140625" style="7"/>
    <col min="12279" max="12279" width="7.42578125" style="7" customWidth="1"/>
    <col min="12280" max="12280" width="57" style="7" customWidth="1"/>
    <col min="12281" max="12281" width="0" style="7" hidden="1" customWidth="1"/>
    <col min="12282" max="12282" width="11" style="7" customWidth="1"/>
    <col min="12283" max="12284" width="13.7109375" style="7" customWidth="1"/>
    <col min="12285" max="12285" width="12" style="7" customWidth="1"/>
    <col min="12286" max="12286" width="12.7109375" style="7" customWidth="1"/>
    <col min="12287" max="12287" width="13.28515625" style="7" customWidth="1"/>
    <col min="12288" max="12297" width="0" style="7" hidden="1" customWidth="1"/>
    <col min="12298" max="12534" width="9.140625" style="7"/>
    <col min="12535" max="12535" width="7.42578125" style="7" customWidth="1"/>
    <col min="12536" max="12536" width="57" style="7" customWidth="1"/>
    <col min="12537" max="12537" width="0" style="7" hidden="1" customWidth="1"/>
    <col min="12538" max="12538" width="11" style="7" customWidth="1"/>
    <col min="12539" max="12540" width="13.7109375" style="7" customWidth="1"/>
    <col min="12541" max="12541" width="12" style="7" customWidth="1"/>
    <col min="12542" max="12542" width="12.7109375" style="7" customWidth="1"/>
    <col min="12543" max="12543" width="13.28515625" style="7" customWidth="1"/>
    <col min="12544" max="12553" width="0" style="7" hidden="1" customWidth="1"/>
    <col min="12554" max="12790" width="9.140625" style="7"/>
    <col min="12791" max="12791" width="7.42578125" style="7" customWidth="1"/>
    <col min="12792" max="12792" width="57" style="7" customWidth="1"/>
    <col min="12793" max="12793" width="0" style="7" hidden="1" customWidth="1"/>
    <col min="12794" max="12794" width="11" style="7" customWidth="1"/>
    <col min="12795" max="12796" width="13.7109375" style="7" customWidth="1"/>
    <col min="12797" max="12797" width="12" style="7" customWidth="1"/>
    <col min="12798" max="12798" width="12.7109375" style="7" customWidth="1"/>
    <col min="12799" max="12799" width="13.28515625" style="7" customWidth="1"/>
    <col min="12800" max="12809" width="0" style="7" hidden="1" customWidth="1"/>
    <col min="12810" max="13046" width="9.140625" style="7"/>
    <col min="13047" max="13047" width="7.42578125" style="7" customWidth="1"/>
    <col min="13048" max="13048" width="57" style="7" customWidth="1"/>
    <col min="13049" max="13049" width="0" style="7" hidden="1" customWidth="1"/>
    <col min="13050" max="13050" width="11" style="7" customWidth="1"/>
    <col min="13051" max="13052" width="13.7109375" style="7" customWidth="1"/>
    <col min="13053" max="13053" width="12" style="7" customWidth="1"/>
    <col min="13054" max="13054" width="12.7109375" style="7" customWidth="1"/>
    <col min="13055" max="13055" width="13.28515625" style="7" customWidth="1"/>
    <col min="13056" max="13065" width="0" style="7" hidden="1" customWidth="1"/>
    <col min="13066" max="13302" width="9.140625" style="7"/>
    <col min="13303" max="13303" width="7.42578125" style="7" customWidth="1"/>
    <col min="13304" max="13304" width="57" style="7" customWidth="1"/>
    <col min="13305" max="13305" width="0" style="7" hidden="1" customWidth="1"/>
    <col min="13306" max="13306" width="11" style="7" customWidth="1"/>
    <col min="13307" max="13308" width="13.7109375" style="7" customWidth="1"/>
    <col min="13309" max="13309" width="12" style="7" customWidth="1"/>
    <col min="13310" max="13310" width="12.7109375" style="7" customWidth="1"/>
    <col min="13311" max="13311" width="13.28515625" style="7" customWidth="1"/>
    <col min="13312" max="13321" width="0" style="7" hidden="1" customWidth="1"/>
    <col min="13322" max="13558" width="9.140625" style="7"/>
    <col min="13559" max="13559" width="7.42578125" style="7" customWidth="1"/>
    <col min="13560" max="13560" width="57" style="7" customWidth="1"/>
    <col min="13561" max="13561" width="0" style="7" hidden="1" customWidth="1"/>
    <col min="13562" max="13562" width="11" style="7" customWidth="1"/>
    <col min="13563" max="13564" width="13.7109375" style="7" customWidth="1"/>
    <col min="13565" max="13565" width="12" style="7" customWidth="1"/>
    <col min="13566" max="13566" width="12.7109375" style="7" customWidth="1"/>
    <col min="13567" max="13567" width="13.28515625" style="7" customWidth="1"/>
    <col min="13568" max="13577" width="0" style="7" hidden="1" customWidth="1"/>
    <col min="13578" max="13814" width="9.140625" style="7"/>
    <col min="13815" max="13815" width="7.42578125" style="7" customWidth="1"/>
    <col min="13816" max="13816" width="57" style="7" customWidth="1"/>
    <col min="13817" max="13817" width="0" style="7" hidden="1" customWidth="1"/>
    <col min="13818" max="13818" width="11" style="7" customWidth="1"/>
    <col min="13819" max="13820" width="13.7109375" style="7" customWidth="1"/>
    <col min="13821" max="13821" width="12" style="7" customWidth="1"/>
    <col min="13822" max="13822" width="12.7109375" style="7" customWidth="1"/>
    <col min="13823" max="13823" width="13.28515625" style="7" customWidth="1"/>
    <col min="13824" max="13833" width="0" style="7" hidden="1" customWidth="1"/>
    <col min="13834" max="14070" width="9.140625" style="7"/>
    <col min="14071" max="14071" width="7.42578125" style="7" customWidth="1"/>
    <col min="14072" max="14072" width="57" style="7" customWidth="1"/>
    <col min="14073" max="14073" width="0" style="7" hidden="1" customWidth="1"/>
    <col min="14074" max="14074" width="11" style="7" customWidth="1"/>
    <col min="14075" max="14076" width="13.7109375" style="7" customWidth="1"/>
    <col min="14077" max="14077" width="12" style="7" customWidth="1"/>
    <col min="14078" max="14078" width="12.7109375" style="7" customWidth="1"/>
    <col min="14079" max="14079" width="13.28515625" style="7" customWidth="1"/>
    <col min="14080" max="14089" width="0" style="7" hidden="1" customWidth="1"/>
    <col min="14090" max="14326" width="9.140625" style="7"/>
    <col min="14327" max="14327" width="7.42578125" style="7" customWidth="1"/>
    <col min="14328" max="14328" width="57" style="7" customWidth="1"/>
    <col min="14329" max="14329" width="0" style="7" hidden="1" customWidth="1"/>
    <col min="14330" max="14330" width="11" style="7" customWidth="1"/>
    <col min="14331" max="14332" width="13.7109375" style="7" customWidth="1"/>
    <col min="14333" max="14333" width="12" style="7" customWidth="1"/>
    <col min="14334" max="14334" width="12.7109375" style="7" customWidth="1"/>
    <col min="14335" max="14335" width="13.28515625" style="7" customWidth="1"/>
    <col min="14336" max="14345" width="0" style="7" hidden="1" customWidth="1"/>
    <col min="14346" max="14582" width="9.140625" style="7"/>
    <col min="14583" max="14583" width="7.42578125" style="7" customWidth="1"/>
    <col min="14584" max="14584" width="57" style="7" customWidth="1"/>
    <col min="14585" max="14585" width="0" style="7" hidden="1" customWidth="1"/>
    <col min="14586" max="14586" width="11" style="7" customWidth="1"/>
    <col min="14587" max="14588" width="13.7109375" style="7" customWidth="1"/>
    <col min="14589" max="14589" width="12" style="7" customWidth="1"/>
    <col min="14590" max="14590" width="12.7109375" style="7" customWidth="1"/>
    <col min="14591" max="14591" width="13.28515625" style="7" customWidth="1"/>
    <col min="14592" max="14601" width="0" style="7" hidden="1" customWidth="1"/>
    <col min="14602" max="14838" width="9.140625" style="7"/>
    <col min="14839" max="14839" width="7.42578125" style="7" customWidth="1"/>
    <col min="14840" max="14840" width="57" style="7" customWidth="1"/>
    <col min="14841" max="14841" width="0" style="7" hidden="1" customWidth="1"/>
    <col min="14842" max="14842" width="11" style="7" customWidth="1"/>
    <col min="14843" max="14844" width="13.7109375" style="7" customWidth="1"/>
    <col min="14845" max="14845" width="12" style="7" customWidth="1"/>
    <col min="14846" max="14846" width="12.7109375" style="7" customWidth="1"/>
    <col min="14847" max="14847" width="13.28515625" style="7" customWidth="1"/>
    <col min="14848" max="14857" width="0" style="7" hidden="1" customWidth="1"/>
    <col min="14858" max="15094" width="9.140625" style="7"/>
    <col min="15095" max="15095" width="7.42578125" style="7" customWidth="1"/>
    <col min="15096" max="15096" width="57" style="7" customWidth="1"/>
    <col min="15097" max="15097" width="0" style="7" hidden="1" customWidth="1"/>
    <col min="15098" max="15098" width="11" style="7" customWidth="1"/>
    <col min="15099" max="15100" width="13.7109375" style="7" customWidth="1"/>
    <col min="15101" max="15101" width="12" style="7" customWidth="1"/>
    <col min="15102" max="15102" width="12.7109375" style="7" customWidth="1"/>
    <col min="15103" max="15103" width="13.28515625" style="7" customWidth="1"/>
    <col min="15104" max="15113" width="0" style="7" hidden="1" customWidth="1"/>
    <col min="15114" max="15350" width="9.140625" style="7"/>
    <col min="15351" max="15351" width="7.42578125" style="7" customWidth="1"/>
    <col min="15352" max="15352" width="57" style="7" customWidth="1"/>
    <col min="15353" max="15353" width="0" style="7" hidden="1" customWidth="1"/>
    <col min="15354" max="15354" width="11" style="7" customWidth="1"/>
    <col min="15355" max="15356" width="13.7109375" style="7" customWidth="1"/>
    <col min="15357" max="15357" width="12" style="7" customWidth="1"/>
    <col min="15358" max="15358" width="12.7109375" style="7" customWidth="1"/>
    <col min="15359" max="15359" width="13.28515625" style="7" customWidth="1"/>
    <col min="15360" max="15369" width="0" style="7" hidden="1" customWidth="1"/>
    <col min="15370" max="15606" width="9.140625" style="7"/>
    <col min="15607" max="15607" width="7.42578125" style="7" customWidth="1"/>
    <col min="15608" max="15608" width="57" style="7" customWidth="1"/>
    <col min="15609" max="15609" width="0" style="7" hidden="1" customWidth="1"/>
    <col min="15610" max="15610" width="11" style="7" customWidth="1"/>
    <col min="15611" max="15612" width="13.7109375" style="7" customWidth="1"/>
    <col min="15613" max="15613" width="12" style="7" customWidth="1"/>
    <col min="15614" max="15614" width="12.7109375" style="7" customWidth="1"/>
    <col min="15615" max="15615" width="13.28515625" style="7" customWidth="1"/>
    <col min="15616" max="15625" width="0" style="7" hidden="1" customWidth="1"/>
    <col min="15626" max="15862" width="9.140625" style="7"/>
    <col min="15863" max="15863" width="7.42578125" style="7" customWidth="1"/>
    <col min="15864" max="15864" width="57" style="7" customWidth="1"/>
    <col min="15865" max="15865" width="0" style="7" hidden="1" customWidth="1"/>
    <col min="15866" max="15866" width="11" style="7" customWidth="1"/>
    <col min="15867" max="15868" width="13.7109375" style="7" customWidth="1"/>
    <col min="15869" max="15869" width="12" style="7" customWidth="1"/>
    <col min="15870" max="15870" width="12.7109375" style="7" customWidth="1"/>
    <col min="15871" max="15871" width="13.28515625" style="7" customWidth="1"/>
    <col min="15872" max="15881" width="0" style="7" hidden="1" customWidth="1"/>
    <col min="15882" max="16118" width="9.140625" style="7"/>
    <col min="16119" max="16119" width="7.42578125" style="7" customWidth="1"/>
    <col min="16120" max="16120" width="57" style="7" customWidth="1"/>
    <col min="16121" max="16121" width="0" style="7" hidden="1" customWidth="1"/>
    <col min="16122" max="16122" width="11" style="7" customWidth="1"/>
    <col min="16123" max="16124" width="13.7109375" style="7" customWidth="1"/>
    <col min="16125" max="16125" width="12" style="7" customWidth="1"/>
    <col min="16126" max="16126" width="12.7109375" style="7" customWidth="1"/>
    <col min="16127" max="16127" width="13.28515625" style="7" customWidth="1"/>
    <col min="16128" max="16137" width="0" style="7" hidden="1" customWidth="1"/>
    <col min="16138" max="16384" width="9.140625" style="7"/>
  </cols>
  <sheetData>
    <row r="1" spans="1:9" s="5" customFormat="1" ht="18.75">
      <c r="A1" s="1"/>
      <c r="B1" s="2"/>
      <c r="C1" s="3"/>
      <c r="D1" s="1"/>
      <c r="E1" s="4"/>
      <c r="F1" s="4"/>
      <c r="G1" s="4"/>
      <c r="H1" s="4" t="s">
        <v>0</v>
      </c>
      <c r="I1" s="4"/>
    </row>
    <row r="2" spans="1:9" s="5" customFormat="1" ht="15.75">
      <c r="A2" s="233" t="s">
        <v>1</v>
      </c>
      <c r="B2" s="233"/>
      <c r="C2" s="233"/>
      <c r="D2" s="233"/>
      <c r="E2" s="4"/>
      <c r="F2" s="4"/>
      <c r="G2" s="4"/>
      <c r="H2" s="4"/>
      <c r="I2" s="4"/>
    </row>
    <row r="3" spans="1:9" outlineLevel="1"/>
    <row r="4" spans="1:9" ht="16.5" customHeight="1" outlineLevel="1">
      <c r="A4" s="150"/>
      <c r="B4" s="151"/>
      <c r="C4" s="152"/>
      <c r="D4" s="150"/>
      <c r="E4" s="153"/>
      <c r="F4" s="154"/>
      <c r="G4" s="154"/>
      <c r="H4" s="154"/>
      <c r="I4" s="154"/>
    </row>
    <row r="5" spans="1:9" ht="13.5" customHeight="1" outlineLevel="1" thickBot="1">
      <c r="A5" s="234" t="s">
        <v>170</v>
      </c>
      <c r="B5" s="234"/>
      <c r="C5" s="234"/>
      <c r="D5" s="234"/>
      <c r="E5" s="234"/>
      <c r="F5" s="234"/>
      <c r="G5" s="234"/>
      <c r="H5" s="234"/>
      <c r="I5" s="234"/>
    </row>
    <row r="6" spans="1:9" s="6" customFormat="1" outlineLevel="1">
      <c r="A6" s="235" t="s">
        <v>2</v>
      </c>
      <c r="B6" s="237" t="s">
        <v>3</v>
      </c>
      <c r="C6" s="160"/>
      <c r="D6" s="239" t="s">
        <v>4</v>
      </c>
      <c r="E6" s="242" t="s">
        <v>171</v>
      </c>
      <c r="F6" s="243"/>
      <c r="G6" s="243"/>
      <c r="H6" s="243"/>
      <c r="I6" s="244"/>
    </row>
    <row r="7" spans="1:9" s="6" customFormat="1" outlineLevel="1">
      <c r="A7" s="236"/>
      <c r="B7" s="238"/>
      <c r="C7" s="11"/>
      <c r="D7" s="240"/>
      <c r="E7" s="12" t="s">
        <v>7</v>
      </c>
      <c r="F7" s="13" t="s">
        <v>8</v>
      </c>
      <c r="G7" s="13" t="s">
        <v>9</v>
      </c>
      <c r="H7" s="13" t="s">
        <v>10</v>
      </c>
      <c r="I7" s="14" t="s">
        <v>11</v>
      </c>
    </row>
    <row r="8" spans="1:9" s="5" customFormat="1" ht="15.75" outlineLevel="1" thickBot="1">
      <c r="A8" s="16">
        <v>1</v>
      </c>
      <c r="B8" s="17">
        <v>2</v>
      </c>
      <c r="C8" s="11"/>
      <c r="D8" s="241"/>
      <c r="E8" s="18">
        <f>1</f>
        <v>1</v>
      </c>
      <c r="F8" s="19">
        <f>E8+1</f>
        <v>2</v>
      </c>
      <c r="G8" s="19">
        <f>F8+1</f>
        <v>3</v>
      </c>
      <c r="H8" s="19">
        <f>G8+1</f>
        <v>4</v>
      </c>
      <c r="I8" s="20">
        <f>H8+1</f>
        <v>5</v>
      </c>
    </row>
    <row r="9" spans="1:9" s="5" customFormat="1" outlineLevel="1">
      <c r="A9" s="21" t="s">
        <v>12</v>
      </c>
      <c r="B9" s="22" t="s">
        <v>13</v>
      </c>
      <c r="C9" s="23" t="s">
        <v>14</v>
      </c>
      <c r="D9" s="24" t="s">
        <v>15</v>
      </c>
      <c r="E9" s="25">
        <f>E10+E16+E17+E18</f>
        <v>54.093282000000002</v>
      </c>
      <c r="F9" s="26">
        <f>F10+F16+F17+F18</f>
        <v>54.093282000000002</v>
      </c>
      <c r="G9" s="26">
        <f t="shared" ref="G9:I9" si="0">G10+G16+G17+G18</f>
        <v>0</v>
      </c>
      <c r="H9" s="26">
        <f>H10+H16+H17+H18</f>
        <v>0</v>
      </c>
      <c r="I9" s="27">
        <f t="shared" si="0"/>
        <v>0</v>
      </c>
    </row>
    <row r="10" spans="1:9" outlineLevel="1">
      <c r="A10" s="15" t="s">
        <v>16</v>
      </c>
      <c r="B10" s="28" t="s">
        <v>17</v>
      </c>
      <c r="C10" s="23" t="s">
        <v>18</v>
      </c>
      <c r="D10" s="29" t="s">
        <v>15</v>
      </c>
      <c r="E10" s="30"/>
      <c r="F10" s="31">
        <f>F12+F13+F14+F15</f>
        <v>0</v>
      </c>
      <c r="G10" s="31">
        <f>G12+G13+G14+G15</f>
        <v>0</v>
      </c>
      <c r="H10" s="31">
        <f>H12+H13+H14+H15</f>
        <v>0</v>
      </c>
      <c r="I10" s="32">
        <f>I12+I13+I14+I15</f>
        <v>0</v>
      </c>
    </row>
    <row r="11" spans="1:9" outlineLevel="1">
      <c r="A11" s="15"/>
      <c r="B11" s="28" t="s">
        <v>19</v>
      </c>
      <c r="C11" s="10"/>
      <c r="D11" s="33"/>
      <c r="E11" s="34"/>
      <c r="F11" s="35"/>
      <c r="G11" s="35"/>
      <c r="H11" s="35"/>
      <c r="I11" s="36"/>
    </row>
    <row r="12" spans="1:9" outlineLevel="1">
      <c r="A12" s="15"/>
      <c r="B12" s="28" t="s">
        <v>20</v>
      </c>
      <c r="C12" s="10" t="s">
        <v>21</v>
      </c>
      <c r="D12" s="29" t="s">
        <v>15</v>
      </c>
      <c r="E12" s="34"/>
      <c r="F12" s="37"/>
      <c r="G12" s="37"/>
      <c r="H12" s="37"/>
      <c r="I12" s="38"/>
    </row>
    <row r="13" spans="1:9" outlineLevel="1">
      <c r="A13" s="15"/>
      <c r="B13" s="28" t="s">
        <v>8</v>
      </c>
      <c r="C13" s="10" t="s">
        <v>22</v>
      </c>
      <c r="D13" s="29" t="s">
        <v>15</v>
      </c>
      <c r="E13" s="34"/>
      <c r="F13" s="39"/>
      <c r="G13" s="156"/>
      <c r="H13" s="41"/>
      <c r="I13" s="42"/>
    </row>
    <row r="14" spans="1:9" outlineLevel="1">
      <c r="A14" s="15"/>
      <c r="B14" s="28" t="s">
        <v>9</v>
      </c>
      <c r="C14" s="10" t="s">
        <v>23</v>
      </c>
      <c r="D14" s="29" t="s">
        <v>15</v>
      </c>
      <c r="E14" s="34"/>
      <c r="F14" s="39"/>
      <c r="G14" s="39"/>
      <c r="H14" s="41"/>
      <c r="I14" s="38"/>
    </row>
    <row r="15" spans="1:9" outlineLevel="1">
      <c r="A15" s="15"/>
      <c r="B15" s="28" t="s">
        <v>10</v>
      </c>
      <c r="C15" s="10" t="s">
        <v>24</v>
      </c>
      <c r="D15" s="29" t="s">
        <v>15</v>
      </c>
      <c r="E15" s="34"/>
      <c r="F15" s="39"/>
      <c r="G15" s="39"/>
      <c r="H15" s="39"/>
      <c r="I15" s="43"/>
    </row>
    <row r="16" spans="1:9" outlineLevel="1">
      <c r="A16" s="15" t="s">
        <v>25</v>
      </c>
      <c r="B16" s="44" t="s">
        <v>26</v>
      </c>
      <c r="C16" s="10" t="s">
        <v>27</v>
      </c>
      <c r="D16" s="29" t="s">
        <v>15</v>
      </c>
      <c r="E16" s="30">
        <f>SUM(F16:I16)</f>
        <v>0</v>
      </c>
      <c r="F16" s="40"/>
      <c r="G16" s="40"/>
      <c r="H16" s="40"/>
      <c r="I16" s="43"/>
    </row>
    <row r="17" spans="1:19" outlineLevel="1">
      <c r="A17" s="15" t="s">
        <v>28</v>
      </c>
      <c r="B17" s="44" t="s">
        <v>29</v>
      </c>
      <c r="C17" s="10" t="s">
        <v>30</v>
      </c>
      <c r="D17" s="29" t="s">
        <v>15</v>
      </c>
      <c r="E17" s="30">
        <f>SUM(F17:I17)</f>
        <v>54.093282000000002</v>
      </c>
      <c r="F17" s="37">
        <v>54.093282000000002</v>
      </c>
      <c r="G17" s="40"/>
      <c r="H17" s="40"/>
      <c r="I17" s="43"/>
    </row>
    <row r="18" spans="1:19" s="5" customFormat="1" outlineLevel="1">
      <c r="A18" s="15" t="s">
        <v>31</v>
      </c>
      <c r="B18" s="44" t="s">
        <v>29</v>
      </c>
      <c r="C18" s="10" t="s">
        <v>32</v>
      </c>
      <c r="D18" s="29" t="s">
        <v>15</v>
      </c>
      <c r="E18" s="30">
        <f>SUM(F18:I18)</f>
        <v>0</v>
      </c>
      <c r="F18" s="45"/>
      <c r="G18" s="41"/>
      <c r="H18" s="40"/>
      <c r="I18" s="43"/>
    </row>
    <row r="19" spans="1:19" s="5" customFormat="1" outlineLevel="1">
      <c r="A19" s="15" t="s">
        <v>33</v>
      </c>
      <c r="B19" s="28" t="s">
        <v>34</v>
      </c>
      <c r="C19" s="23" t="s">
        <v>35</v>
      </c>
      <c r="D19" s="29" t="s">
        <v>15</v>
      </c>
      <c r="E19" s="30">
        <f>SUM(F19:I19)</f>
        <v>2.7422119999999994</v>
      </c>
      <c r="F19" s="31">
        <f>'3'!E26</f>
        <v>2.5897469999999996</v>
      </c>
      <c r="G19" s="31">
        <f>'3'!F12</f>
        <v>0</v>
      </c>
      <c r="H19" s="31">
        <f>'3'!G26</f>
        <v>0.14708100000000002</v>
      </c>
      <c r="I19" s="32">
        <f>'3'!H26</f>
        <v>5.3839999999999999E-3</v>
      </c>
    </row>
    <row r="20" spans="1:19" s="5" customFormat="1" outlineLevel="1">
      <c r="A20" s="15"/>
      <c r="B20" s="28" t="s">
        <v>36</v>
      </c>
      <c r="C20" s="23" t="s">
        <v>37</v>
      </c>
      <c r="D20" s="29" t="s">
        <v>15</v>
      </c>
      <c r="E20" s="30">
        <f t="shared" ref="E20:I20" si="1">IF(E9=0,0,E19/E9*100)</f>
        <v>5.0694132406312473</v>
      </c>
      <c r="F20" s="31">
        <f t="shared" si="1"/>
        <v>4.7875575381061175</v>
      </c>
      <c r="G20" s="31">
        <f t="shared" si="1"/>
        <v>0</v>
      </c>
      <c r="H20" s="31">
        <f t="shared" si="1"/>
        <v>0</v>
      </c>
      <c r="I20" s="32">
        <f t="shared" si="1"/>
        <v>0</v>
      </c>
    </row>
    <row r="21" spans="1:19" s="5" customFormat="1" outlineLevel="1">
      <c r="A21" s="15"/>
      <c r="B21" s="44" t="s">
        <v>38</v>
      </c>
      <c r="C21" s="23"/>
      <c r="D21" s="29" t="s">
        <v>15</v>
      </c>
      <c r="E21" s="30">
        <f>SUM(F21:I21)</f>
        <v>2.7422649999999997</v>
      </c>
      <c r="F21" s="37">
        <v>2.5897999999999999</v>
      </c>
      <c r="G21" s="37"/>
      <c r="H21" s="37">
        <v>0.14708099999999999</v>
      </c>
      <c r="I21" s="38">
        <v>5.3839999999999999E-3</v>
      </c>
    </row>
    <row r="22" spans="1:19" s="5" customFormat="1" outlineLevel="1">
      <c r="A22" s="15"/>
      <c r="B22" s="44" t="s">
        <v>39</v>
      </c>
      <c r="C22" s="23"/>
      <c r="D22" s="29" t="s">
        <v>15</v>
      </c>
      <c r="E22" s="30">
        <f>SUM(F22:I22)</f>
        <v>5.5165330000000008</v>
      </c>
      <c r="F22" s="37">
        <v>4.3683550000000002</v>
      </c>
      <c r="G22" s="37"/>
      <c r="H22" s="37">
        <v>0.25681999999999999</v>
      </c>
      <c r="I22" s="38">
        <v>0.89135799999999998</v>
      </c>
    </row>
    <row r="23" spans="1:19" s="5" customFormat="1" outlineLevel="1">
      <c r="A23" s="15"/>
      <c r="B23" s="44" t="s">
        <v>40</v>
      </c>
      <c r="C23" s="23"/>
      <c r="D23" s="29" t="s">
        <v>15</v>
      </c>
      <c r="E23" s="30">
        <f t="shared" ref="E23:E27" si="2">SUM(F23:I23)</f>
        <v>0</v>
      </c>
      <c r="F23" s="37"/>
      <c r="G23" s="37"/>
      <c r="H23" s="37"/>
      <c r="I23" s="38"/>
    </row>
    <row r="24" spans="1:19" ht="15.75" outlineLevel="1">
      <c r="A24" s="15" t="s">
        <v>41</v>
      </c>
      <c r="B24" s="46" t="s">
        <v>42</v>
      </c>
      <c r="C24" s="10" t="s">
        <v>43</v>
      </c>
      <c r="D24" s="29" t="s">
        <v>15</v>
      </c>
      <c r="E24" s="30">
        <f t="shared" si="2"/>
        <v>9.6000000000000002E-2</v>
      </c>
      <c r="F24" s="37"/>
      <c r="G24" s="37"/>
      <c r="H24" s="37">
        <v>9.6000000000000002E-2</v>
      </c>
      <c r="I24" s="38"/>
    </row>
    <row r="25" spans="1:19" outlineLevel="1">
      <c r="A25" s="15" t="s">
        <v>44</v>
      </c>
      <c r="B25" s="28" t="s">
        <v>45</v>
      </c>
      <c r="C25" s="10" t="s">
        <v>46</v>
      </c>
      <c r="D25" s="29" t="s">
        <v>15</v>
      </c>
      <c r="E25" s="30">
        <f>SUM(F25:I25)</f>
        <v>54.093281700000006</v>
      </c>
      <c r="F25" s="31">
        <f>F26+F27</f>
        <v>54.052615000000003</v>
      </c>
      <c r="G25" s="31">
        <f t="shared" ref="G25" si="3">G26+G27</f>
        <v>0</v>
      </c>
      <c r="H25" s="31">
        <f t="shared" ref="H25" si="4">H26+H27</f>
        <v>0</v>
      </c>
      <c r="I25" s="32">
        <f t="shared" ref="I25" si="5">I26+I27</f>
        <v>4.06667E-2</v>
      </c>
      <c r="J25" s="155"/>
    </row>
    <row r="26" spans="1:19" outlineLevel="1">
      <c r="A26" s="158" t="s">
        <v>47</v>
      </c>
      <c r="B26" s="28" t="s">
        <v>146</v>
      </c>
      <c r="C26" s="10" t="s">
        <v>49</v>
      </c>
      <c r="D26" s="29" t="s">
        <v>15</v>
      </c>
      <c r="E26" s="30">
        <f t="shared" si="2"/>
        <v>51.129337</v>
      </c>
      <c r="F26" s="37">
        <v>51.129337</v>
      </c>
      <c r="G26" s="37"/>
      <c r="H26" s="37"/>
      <c r="I26" s="38"/>
    </row>
    <row r="27" spans="1:19" outlineLevel="1">
      <c r="A27" s="15" t="s">
        <v>51</v>
      </c>
      <c r="B27" s="28" t="s">
        <v>48</v>
      </c>
      <c r="C27" s="10" t="s">
        <v>49</v>
      </c>
      <c r="D27" s="29" t="s">
        <v>15</v>
      </c>
      <c r="E27" s="30">
        <f t="shared" si="2"/>
        <v>2.9639446999999999</v>
      </c>
      <c r="F27" s="31">
        <f>F29+F30+F35</f>
        <v>2.9232779999999998</v>
      </c>
      <c r="G27" s="31">
        <f t="shared" ref="G27:I27" si="6">G29+G30+G35</f>
        <v>0</v>
      </c>
      <c r="H27" s="31">
        <f t="shared" si="6"/>
        <v>0</v>
      </c>
      <c r="I27" s="32">
        <f t="shared" si="6"/>
        <v>4.06667E-2</v>
      </c>
    </row>
    <row r="28" spans="1:19" outlineLevel="1">
      <c r="A28" s="15"/>
      <c r="B28" s="28" t="s">
        <v>50</v>
      </c>
      <c r="C28" s="10"/>
      <c r="D28" s="29" t="s">
        <v>15</v>
      </c>
      <c r="E28" s="34"/>
      <c r="F28" s="35"/>
      <c r="G28" s="35"/>
      <c r="H28" s="35"/>
      <c r="I28" s="36"/>
    </row>
    <row r="29" spans="1:19" s="5" customFormat="1" ht="15.75" customHeight="1" outlineLevel="1">
      <c r="A29" s="159" t="s">
        <v>147</v>
      </c>
      <c r="B29" s="28" t="s">
        <v>52</v>
      </c>
      <c r="C29" s="10" t="s">
        <v>53</v>
      </c>
      <c r="D29" s="29" t="s">
        <v>15</v>
      </c>
      <c r="E29" s="30">
        <f t="shared" ref="E29:E35" si="7">SUM(F29:I29)</f>
        <v>0</v>
      </c>
      <c r="F29" s="37"/>
      <c r="G29" s="37"/>
      <c r="H29" s="37"/>
      <c r="I29" s="38"/>
    </row>
    <row r="30" spans="1:19" outlineLevel="1">
      <c r="A30" s="159" t="s">
        <v>148</v>
      </c>
      <c r="B30" s="28" t="s">
        <v>150</v>
      </c>
      <c r="C30" s="10" t="s">
        <v>55</v>
      </c>
      <c r="D30" s="29" t="s">
        <v>15</v>
      </c>
      <c r="E30" s="30">
        <f t="shared" si="7"/>
        <v>2.9639446999999999</v>
      </c>
      <c r="F30" s="31">
        <f>SUM(F31:F34)</f>
        <v>2.9232779999999998</v>
      </c>
      <c r="G30" s="31">
        <f>SUM(G31:G34)</f>
        <v>0</v>
      </c>
      <c r="H30" s="31">
        <f>SUM(H31:H34)</f>
        <v>0</v>
      </c>
      <c r="I30" s="32">
        <f>SUM(I31:I34)</f>
        <v>4.06667E-2</v>
      </c>
    </row>
    <row r="31" spans="1:19" outlineLevel="1">
      <c r="A31" s="161"/>
      <c r="B31" s="37" t="s">
        <v>144</v>
      </c>
      <c r="C31" s="157">
        <f>G31+H31</f>
        <v>0</v>
      </c>
      <c r="D31" s="29" t="s">
        <v>15</v>
      </c>
      <c r="E31" s="30">
        <f t="shared" ref="E31:E34" si="8">SUM(F31:I31)</f>
        <v>1.3114957</v>
      </c>
      <c r="F31" s="31">
        <v>1.270829</v>
      </c>
      <c r="G31" s="31">
        <v>0</v>
      </c>
      <c r="H31" s="31">
        <v>0</v>
      </c>
      <c r="I31" s="32">
        <v>4.06667E-2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outlineLevel="1">
      <c r="A32" s="161"/>
      <c r="B32" s="37" t="s">
        <v>145</v>
      </c>
      <c r="C32" s="157">
        <f>E32+F32+G32+H32</f>
        <v>3.3048980000000001</v>
      </c>
      <c r="D32" s="29" t="s">
        <v>15</v>
      </c>
      <c r="E32" s="30">
        <f t="shared" si="8"/>
        <v>1.6524490000000001</v>
      </c>
      <c r="F32" s="31">
        <v>1.6524490000000001</v>
      </c>
      <c r="G32" s="31">
        <v>0</v>
      </c>
      <c r="H32" s="31">
        <v>0</v>
      </c>
      <c r="I32" s="32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outlineLevel="1">
      <c r="A33" s="161"/>
      <c r="B33" s="37" t="s">
        <v>102</v>
      </c>
      <c r="C33" s="157">
        <f>E33</f>
        <v>0</v>
      </c>
      <c r="D33" s="29" t="s">
        <v>15</v>
      </c>
      <c r="E33" s="30">
        <f t="shared" si="8"/>
        <v>0</v>
      </c>
      <c r="F33" s="31">
        <v>0</v>
      </c>
      <c r="G33" s="31">
        <v>0</v>
      </c>
      <c r="H33" s="31">
        <v>0</v>
      </c>
      <c r="I33" s="32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outlineLevel="1">
      <c r="A34" s="161"/>
      <c r="B34" s="37" t="s">
        <v>103</v>
      </c>
      <c r="C34" s="157">
        <f>E34</f>
        <v>0</v>
      </c>
      <c r="D34" s="29" t="s">
        <v>15</v>
      </c>
      <c r="E34" s="30">
        <f t="shared" si="8"/>
        <v>0</v>
      </c>
      <c r="F34" s="31">
        <v>0</v>
      </c>
      <c r="G34" s="31">
        <v>0</v>
      </c>
      <c r="H34" s="31">
        <v>0</v>
      </c>
      <c r="I34" s="32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5" customFormat="1" outlineLevel="1">
      <c r="A35" s="159" t="s">
        <v>149</v>
      </c>
      <c r="B35" s="28" t="s">
        <v>56</v>
      </c>
      <c r="C35" s="10" t="s">
        <v>57</v>
      </c>
      <c r="D35" s="29" t="s">
        <v>15</v>
      </c>
      <c r="E35" s="30">
        <f t="shared" si="7"/>
        <v>0</v>
      </c>
      <c r="F35" s="37"/>
      <c r="G35" s="37"/>
      <c r="H35" s="37"/>
      <c r="I35" s="38"/>
    </row>
    <row r="36" spans="1:19" ht="18" customHeight="1" outlineLevel="1">
      <c r="A36" s="16" t="s">
        <v>58</v>
      </c>
      <c r="B36" s="47" t="s">
        <v>59</v>
      </c>
      <c r="C36" s="48" t="s">
        <v>60</v>
      </c>
      <c r="D36" s="49" t="s">
        <v>15</v>
      </c>
      <c r="E36" s="50"/>
      <c r="F36" s="51">
        <f>F25-F29-F30-F35-F26</f>
        <v>0</v>
      </c>
      <c r="G36" s="51">
        <f t="shared" ref="G36" si="9">G25-G29-G30-G35-G26</f>
        <v>0</v>
      </c>
      <c r="H36" s="51">
        <f t="shared" ref="H36" si="10">H25-H29-H30-H35-H26</f>
        <v>0</v>
      </c>
      <c r="I36" s="52">
        <f t="shared" ref="I36" si="11">I25-I29-I30-I35-I26</f>
        <v>0</v>
      </c>
    </row>
    <row r="37" spans="1:19" ht="16.5" customHeight="1" outlineLevel="1" thickBot="1">
      <c r="A37" s="53" t="s">
        <v>61</v>
      </c>
      <c r="B37" s="54" t="s">
        <v>62</v>
      </c>
      <c r="C37" s="162"/>
      <c r="D37" s="55"/>
      <c r="E37" s="56"/>
      <c r="F37" s="57"/>
      <c r="G37" s="57"/>
      <c r="H37" s="57"/>
      <c r="I37" s="58"/>
    </row>
    <row r="38" spans="1:19" ht="15.75" customHeight="1" outlineLevel="1"/>
    <row r="39" spans="1:19" s="197" customFormat="1" ht="13.5" customHeight="1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19" s="195" customFormat="1">
      <c r="A40" s="230"/>
      <c r="B40" s="230"/>
      <c r="C40" s="193"/>
      <c r="D40" s="231"/>
      <c r="E40" s="232"/>
      <c r="F40" s="232"/>
      <c r="G40" s="232"/>
      <c r="H40" s="232"/>
      <c r="I40" s="232"/>
    </row>
    <row r="41" spans="1:19" s="195" customFormat="1">
      <c r="A41" s="230"/>
      <c r="B41" s="230"/>
      <c r="C41" s="150"/>
      <c r="D41" s="231"/>
      <c r="E41" s="203"/>
      <c r="F41" s="203"/>
      <c r="G41" s="203"/>
      <c r="H41" s="203"/>
      <c r="I41" s="203"/>
    </row>
    <row r="42" spans="1:19" s="193" customFormat="1">
      <c r="A42" s="150"/>
      <c r="B42" s="150"/>
      <c r="C42" s="150"/>
      <c r="D42" s="231"/>
      <c r="E42" s="204"/>
      <c r="F42" s="204"/>
      <c r="G42" s="204"/>
      <c r="H42" s="204"/>
      <c r="I42" s="204"/>
    </row>
    <row r="43" spans="1:19" s="193" customFormat="1">
      <c r="A43" s="150"/>
      <c r="B43" s="151"/>
      <c r="E43" s="194"/>
      <c r="F43" s="194"/>
      <c r="G43" s="194"/>
      <c r="H43" s="194"/>
      <c r="I43" s="194"/>
    </row>
    <row r="44" spans="1:19" s="197" customFormat="1">
      <c r="A44" s="150"/>
      <c r="B44" s="151"/>
      <c r="C44" s="193"/>
      <c r="D44" s="193"/>
      <c r="E44" s="194"/>
      <c r="F44" s="194"/>
      <c r="G44" s="194"/>
      <c r="H44" s="194"/>
      <c r="I44" s="194"/>
    </row>
    <row r="45" spans="1:19" s="197" customFormat="1">
      <c r="A45" s="150"/>
      <c r="B45" s="151"/>
      <c r="C45" s="193"/>
      <c r="D45" s="150"/>
      <c r="E45" s="198"/>
      <c r="F45" s="198"/>
      <c r="G45" s="198"/>
      <c r="H45" s="198"/>
      <c r="I45" s="198"/>
    </row>
    <row r="46" spans="1:19" s="197" customFormat="1">
      <c r="A46" s="150"/>
      <c r="B46" s="151"/>
      <c r="C46" s="193"/>
      <c r="D46" s="193"/>
      <c r="E46" s="198"/>
      <c r="F46" s="198"/>
      <c r="G46" s="198"/>
      <c r="H46" s="198"/>
      <c r="I46" s="198"/>
    </row>
    <row r="47" spans="1:19" s="197" customFormat="1">
      <c r="A47" s="150"/>
      <c r="B47" s="151"/>
      <c r="C47" s="193"/>
      <c r="D47" s="193"/>
      <c r="E47" s="198"/>
      <c r="F47" s="205"/>
      <c r="G47" s="199"/>
      <c r="H47" s="212"/>
      <c r="I47" s="212"/>
    </row>
    <row r="48" spans="1:19" s="197" customFormat="1">
      <c r="A48" s="150"/>
      <c r="B48" s="151"/>
      <c r="C48" s="193"/>
      <c r="D48" s="193"/>
      <c r="E48" s="198"/>
      <c r="F48" s="205"/>
      <c r="G48" s="205"/>
      <c r="H48" s="199"/>
      <c r="I48" s="198"/>
    </row>
    <row r="49" spans="1:9" s="197" customFormat="1">
      <c r="A49" s="150"/>
      <c r="B49" s="151"/>
      <c r="C49" s="193"/>
      <c r="D49" s="193"/>
      <c r="E49" s="198"/>
      <c r="F49" s="205"/>
      <c r="G49" s="205"/>
      <c r="H49" s="205"/>
      <c r="I49" s="199"/>
    </row>
    <row r="50" spans="1:9" s="197" customFormat="1">
      <c r="A50" s="150"/>
      <c r="B50" s="196"/>
      <c r="C50" s="193"/>
      <c r="D50" s="193"/>
      <c r="E50" s="194"/>
      <c r="F50" s="213"/>
      <c r="G50" s="213"/>
      <c r="H50" s="213"/>
      <c r="I50" s="213"/>
    </row>
    <row r="51" spans="1:9" s="197" customFormat="1">
      <c r="A51" s="150"/>
      <c r="B51" s="196"/>
      <c r="C51" s="193"/>
      <c r="D51" s="193"/>
      <c r="E51" s="194"/>
      <c r="F51" s="198"/>
      <c r="G51" s="213"/>
      <c r="H51" s="198"/>
      <c r="I51" s="198"/>
    </row>
    <row r="52" spans="1:9" s="193" customFormat="1">
      <c r="A52" s="150"/>
      <c r="B52" s="196"/>
      <c r="E52" s="194"/>
      <c r="F52" s="214"/>
      <c r="G52" s="212"/>
      <c r="H52" s="213"/>
      <c r="I52" s="213"/>
    </row>
    <row r="53" spans="1:9" s="193" customFormat="1">
      <c r="A53" s="150"/>
      <c r="B53" s="151"/>
      <c r="E53" s="194"/>
      <c r="F53" s="194"/>
      <c r="G53" s="194"/>
      <c r="H53" s="194"/>
      <c r="I53" s="194"/>
    </row>
    <row r="54" spans="1:9" s="193" customFormat="1">
      <c r="A54" s="150"/>
      <c r="B54" s="151"/>
      <c r="E54" s="194"/>
      <c r="F54" s="194"/>
      <c r="G54" s="194"/>
      <c r="H54" s="194"/>
      <c r="I54" s="194"/>
    </row>
    <row r="55" spans="1:9" s="193" customFormat="1">
      <c r="A55" s="150"/>
      <c r="B55" s="196"/>
      <c r="E55" s="198"/>
      <c r="F55" s="198"/>
      <c r="G55" s="198"/>
      <c r="H55" s="198"/>
      <c r="I55" s="198"/>
    </row>
    <row r="56" spans="1:9" s="193" customFormat="1">
      <c r="A56" s="150"/>
      <c r="B56" s="196"/>
      <c r="E56" s="198"/>
      <c r="F56" s="198"/>
      <c r="G56" s="198"/>
      <c r="H56" s="198"/>
      <c r="I56" s="198"/>
    </row>
    <row r="57" spans="1:9" s="193" customFormat="1">
      <c r="A57" s="150"/>
      <c r="B57" s="196"/>
      <c r="E57" s="198"/>
      <c r="F57" s="198"/>
      <c r="G57" s="198"/>
      <c r="H57" s="198"/>
      <c r="I57" s="198"/>
    </row>
    <row r="58" spans="1:9" s="197" customFormat="1" ht="15.75">
      <c r="A58" s="150"/>
      <c r="B58" s="206"/>
      <c r="C58" s="193"/>
      <c r="D58" s="193"/>
      <c r="E58" s="194"/>
      <c r="F58" s="198"/>
      <c r="G58" s="198"/>
      <c r="H58" s="198"/>
      <c r="I58" s="198"/>
    </row>
    <row r="59" spans="1:9" s="197" customFormat="1">
      <c r="A59" s="150"/>
      <c r="B59" s="151"/>
      <c r="C59" s="193"/>
      <c r="D59" s="193"/>
      <c r="E59" s="194"/>
      <c r="F59" s="194"/>
      <c r="G59" s="194"/>
      <c r="H59" s="194"/>
      <c r="I59" s="194"/>
    </row>
    <row r="60" spans="1:9" s="197" customFormat="1">
      <c r="A60" s="207"/>
      <c r="B60" s="151"/>
      <c r="C60" s="193"/>
      <c r="D60" s="193"/>
      <c r="E60" s="194"/>
      <c r="F60" s="198"/>
      <c r="G60" s="198"/>
      <c r="H60" s="198"/>
      <c r="I60" s="198"/>
    </row>
    <row r="61" spans="1:9" s="197" customFormat="1">
      <c r="A61" s="150"/>
      <c r="B61" s="151"/>
      <c r="C61" s="193"/>
      <c r="D61" s="193"/>
      <c r="E61" s="194"/>
      <c r="F61" s="194"/>
      <c r="G61" s="194"/>
      <c r="H61" s="194"/>
      <c r="I61" s="194"/>
    </row>
    <row r="62" spans="1:9" s="197" customFormat="1">
      <c r="A62" s="150"/>
      <c r="B62" s="151"/>
      <c r="C62" s="193"/>
      <c r="D62" s="193"/>
      <c r="E62" s="198"/>
      <c r="F62" s="198"/>
      <c r="G62" s="198"/>
      <c r="H62" s="198"/>
      <c r="I62" s="198"/>
    </row>
    <row r="63" spans="1:9" s="193" customFormat="1" ht="15.75" customHeight="1">
      <c r="A63" s="215"/>
      <c r="B63" s="151"/>
      <c r="E63" s="194"/>
      <c r="F63" s="198"/>
      <c r="G63" s="198"/>
      <c r="H63" s="198"/>
      <c r="I63" s="198"/>
    </row>
    <row r="64" spans="1:9" s="197" customFormat="1">
      <c r="A64" s="215"/>
      <c r="B64" s="151"/>
      <c r="C64" s="193"/>
      <c r="D64" s="193"/>
      <c r="E64" s="194"/>
      <c r="F64" s="194"/>
      <c r="G64" s="194"/>
      <c r="H64" s="194"/>
      <c r="I64" s="194"/>
    </row>
    <row r="65" spans="1:19" s="197" customFormat="1">
      <c r="A65" s="208"/>
      <c r="B65" s="198"/>
      <c r="C65" s="209"/>
      <c r="D65" s="193"/>
      <c r="E65" s="194"/>
      <c r="F65" s="194"/>
      <c r="G65" s="194"/>
      <c r="H65" s="194"/>
      <c r="I65" s="194"/>
      <c r="J65" s="210"/>
      <c r="K65" s="210"/>
      <c r="L65" s="210"/>
      <c r="M65" s="210"/>
      <c r="N65" s="210"/>
      <c r="O65" s="210"/>
      <c r="P65" s="210"/>
      <c r="Q65" s="210"/>
      <c r="R65" s="210"/>
      <c r="S65" s="210"/>
    </row>
    <row r="66" spans="1:19" s="197" customFormat="1">
      <c r="A66" s="208"/>
      <c r="B66" s="198"/>
      <c r="C66" s="209"/>
      <c r="D66" s="193"/>
      <c r="E66" s="194"/>
      <c r="F66" s="194"/>
      <c r="G66" s="194"/>
      <c r="H66" s="194"/>
      <c r="I66" s="194"/>
      <c r="J66" s="210"/>
      <c r="K66" s="210"/>
      <c r="L66" s="210"/>
      <c r="M66" s="210"/>
      <c r="N66" s="210"/>
      <c r="O66" s="210"/>
      <c r="P66" s="210"/>
      <c r="Q66" s="210"/>
      <c r="R66" s="210"/>
      <c r="S66" s="210"/>
    </row>
    <row r="67" spans="1:19" s="197" customFormat="1">
      <c r="A67" s="208"/>
      <c r="B67" s="198"/>
      <c r="C67" s="209"/>
      <c r="D67" s="193"/>
      <c r="E67" s="194"/>
      <c r="F67" s="194"/>
      <c r="G67" s="194"/>
      <c r="H67" s="194"/>
      <c r="I67" s="194"/>
      <c r="J67" s="210"/>
      <c r="K67" s="210"/>
      <c r="L67" s="210"/>
      <c r="M67" s="210"/>
      <c r="N67" s="210"/>
      <c r="O67" s="210"/>
      <c r="P67" s="210"/>
      <c r="Q67" s="210"/>
      <c r="R67" s="210"/>
      <c r="S67" s="210"/>
    </row>
    <row r="68" spans="1:19" s="193" customFormat="1">
      <c r="A68" s="215"/>
      <c r="B68" s="151"/>
      <c r="E68" s="194"/>
      <c r="F68" s="198"/>
      <c r="G68" s="198"/>
      <c r="H68" s="198"/>
      <c r="I68" s="198"/>
    </row>
    <row r="69" spans="1:19" s="197" customFormat="1" hidden="1">
      <c r="A69" s="150"/>
      <c r="B69" s="151"/>
      <c r="C69" s="193"/>
      <c r="D69" s="193"/>
      <c r="E69" s="194"/>
      <c r="F69" s="194"/>
      <c r="G69" s="194"/>
      <c r="H69" s="194"/>
      <c r="I69" s="194"/>
    </row>
    <row r="70" spans="1:19" s="197" customFormat="1" hidden="1">
      <c r="A70" s="150"/>
      <c r="B70" s="151"/>
      <c r="C70" s="193"/>
      <c r="D70" s="150"/>
      <c r="E70" s="211"/>
      <c r="F70" s="194"/>
      <c r="G70" s="194"/>
      <c r="H70" s="194"/>
      <c r="I70" s="194"/>
    </row>
    <row r="71" spans="1:19" s="197" customFormat="1">
      <c r="A71" s="195"/>
      <c r="D71" s="195"/>
      <c r="E71" s="210"/>
      <c r="F71" s="210"/>
      <c r="G71" s="210"/>
      <c r="H71" s="210"/>
      <c r="I71" s="210"/>
    </row>
    <row r="72" spans="1:19" s="197" customFormat="1" ht="13.5" hidden="1" customHeight="1" outlineLevel="1" thickBot="1">
      <c r="A72" s="229"/>
      <c r="B72" s="229"/>
      <c r="C72" s="229"/>
      <c r="D72" s="229"/>
      <c r="E72" s="229"/>
      <c r="F72" s="229"/>
      <c r="G72" s="229"/>
      <c r="H72" s="229"/>
      <c r="I72" s="229"/>
    </row>
    <row r="73" spans="1:19" s="195" customFormat="1" hidden="1" outlineLevel="1">
      <c r="A73" s="230"/>
      <c r="B73" s="230"/>
      <c r="C73" s="193"/>
      <c r="D73" s="231"/>
      <c r="E73" s="232"/>
      <c r="F73" s="232"/>
      <c r="G73" s="232"/>
      <c r="H73" s="232"/>
      <c r="I73" s="232"/>
    </row>
    <row r="74" spans="1:19" s="195" customFormat="1" hidden="1" outlineLevel="1">
      <c r="A74" s="230"/>
      <c r="B74" s="230"/>
      <c r="C74" s="150"/>
      <c r="D74" s="231"/>
      <c r="E74" s="203"/>
      <c r="F74" s="203"/>
      <c r="G74" s="203"/>
      <c r="H74" s="203"/>
      <c r="I74" s="203"/>
    </row>
    <row r="75" spans="1:19" s="193" customFormat="1" hidden="1" outlineLevel="1">
      <c r="A75" s="150"/>
      <c r="B75" s="150"/>
      <c r="C75" s="150"/>
      <c r="D75" s="231"/>
      <c r="E75" s="204"/>
      <c r="F75" s="204"/>
      <c r="G75" s="204"/>
      <c r="H75" s="204"/>
      <c r="I75" s="204"/>
    </row>
    <row r="76" spans="1:19" s="193" customFormat="1" hidden="1" outlineLevel="1">
      <c r="A76" s="150"/>
      <c r="B76" s="151"/>
      <c r="E76" s="194"/>
      <c r="F76" s="194"/>
      <c r="G76" s="194"/>
      <c r="H76" s="194"/>
      <c r="I76" s="194"/>
    </row>
    <row r="77" spans="1:19" s="197" customFormat="1" hidden="1" outlineLevel="1">
      <c r="A77" s="150"/>
      <c r="B77" s="151"/>
      <c r="C77" s="193"/>
      <c r="D77" s="193"/>
      <c r="E77" s="194"/>
      <c r="F77" s="194"/>
      <c r="G77" s="194"/>
      <c r="H77" s="194"/>
      <c r="I77" s="194"/>
    </row>
    <row r="78" spans="1:19" s="197" customFormat="1" hidden="1" outlineLevel="1">
      <c r="A78" s="150"/>
      <c r="B78" s="151"/>
      <c r="C78" s="193"/>
      <c r="D78" s="150"/>
      <c r="E78" s="198"/>
      <c r="F78" s="198"/>
      <c r="G78" s="198"/>
      <c r="H78" s="198"/>
      <c r="I78" s="198"/>
    </row>
    <row r="79" spans="1:19" s="197" customFormat="1" hidden="1" outlineLevel="1">
      <c r="A79" s="150"/>
      <c r="B79" s="151"/>
      <c r="C79" s="193"/>
      <c r="D79" s="193"/>
      <c r="E79" s="198"/>
      <c r="F79" s="213"/>
      <c r="G79" s="213"/>
      <c r="H79" s="213"/>
      <c r="I79" s="213"/>
    </row>
    <row r="80" spans="1:19" s="197" customFormat="1" hidden="1" outlineLevel="1">
      <c r="A80" s="150"/>
      <c r="B80" s="151"/>
      <c r="C80" s="193"/>
      <c r="D80" s="193"/>
      <c r="E80" s="198"/>
      <c r="F80" s="205"/>
      <c r="G80" s="213"/>
      <c r="H80" s="213"/>
      <c r="I80" s="213"/>
    </row>
    <row r="81" spans="1:9" s="197" customFormat="1" hidden="1" outlineLevel="1">
      <c r="A81" s="150"/>
      <c r="B81" s="151"/>
      <c r="C81" s="193"/>
      <c r="D81" s="193"/>
      <c r="E81" s="198"/>
      <c r="F81" s="205"/>
      <c r="G81" s="205"/>
      <c r="H81" s="213"/>
      <c r="I81" s="213"/>
    </row>
    <row r="82" spans="1:9" s="197" customFormat="1" hidden="1" outlineLevel="1">
      <c r="A82" s="150"/>
      <c r="B82" s="151"/>
      <c r="C82" s="193"/>
      <c r="D82" s="193"/>
      <c r="E82" s="198"/>
      <c r="F82" s="205"/>
      <c r="G82" s="205"/>
      <c r="H82" s="205"/>
      <c r="I82" s="213"/>
    </row>
    <row r="83" spans="1:9" s="197" customFormat="1" hidden="1" outlineLevel="1">
      <c r="A83" s="150"/>
      <c r="B83" s="196"/>
      <c r="C83" s="193"/>
      <c r="D83" s="193"/>
      <c r="E83" s="194"/>
      <c r="F83" s="213"/>
      <c r="G83" s="213"/>
      <c r="H83" s="213"/>
      <c r="I83" s="213"/>
    </row>
    <row r="84" spans="1:9" s="197" customFormat="1" hidden="1" outlineLevel="1">
      <c r="A84" s="150"/>
      <c r="B84" s="196"/>
      <c r="C84" s="193"/>
      <c r="D84" s="193"/>
      <c r="E84" s="194"/>
      <c r="F84" s="213"/>
      <c r="G84" s="213"/>
      <c r="H84" s="213"/>
      <c r="I84" s="213"/>
    </row>
    <row r="85" spans="1:9" s="193" customFormat="1" hidden="1" outlineLevel="1">
      <c r="A85" s="150"/>
      <c r="B85" s="196"/>
      <c r="E85" s="194"/>
      <c r="F85" s="213"/>
      <c r="G85" s="213"/>
      <c r="H85" s="213"/>
      <c r="I85" s="213"/>
    </row>
    <row r="86" spans="1:9" s="193" customFormat="1" hidden="1" outlineLevel="1">
      <c r="A86" s="150"/>
      <c r="B86" s="151"/>
      <c r="E86" s="194"/>
      <c r="F86" s="194"/>
      <c r="G86" s="194"/>
      <c r="H86" s="194"/>
      <c r="I86" s="194"/>
    </row>
    <row r="87" spans="1:9" s="193" customFormat="1" hidden="1" outlineLevel="1">
      <c r="A87" s="150"/>
      <c r="B87" s="151"/>
      <c r="E87" s="194"/>
      <c r="F87" s="194"/>
      <c r="G87" s="194"/>
      <c r="H87" s="194"/>
      <c r="I87" s="194"/>
    </row>
    <row r="88" spans="1:9" s="193" customFormat="1" hidden="1" outlineLevel="1">
      <c r="A88" s="150"/>
      <c r="B88" s="196"/>
      <c r="E88" s="198"/>
      <c r="F88" s="213"/>
      <c r="G88" s="213"/>
      <c r="H88" s="213"/>
      <c r="I88" s="213"/>
    </row>
    <row r="89" spans="1:9" s="193" customFormat="1" hidden="1" outlineLevel="1">
      <c r="A89" s="150"/>
      <c r="B89" s="196"/>
      <c r="E89" s="198"/>
      <c r="F89" s="213"/>
      <c r="G89" s="213"/>
      <c r="H89" s="213"/>
      <c r="I89" s="213"/>
    </row>
    <row r="90" spans="1:9" s="193" customFormat="1" hidden="1" outlineLevel="1">
      <c r="A90" s="150"/>
      <c r="B90" s="196"/>
      <c r="E90" s="198"/>
      <c r="F90" s="213"/>
      <c r="G90" s="213"/>
      <c r="H90" s="213"/>
      <c r="I90" s="213"/>
    </row>
    <row r="91" spans="1:9" s="197" customFormat="1" ht="15.75" hidden="1" outlineLevel="1">
      <c r="A91" s="150"/>
      <c r="B91" s="206"/>
      <c r="C91" s="193"/>
      <c r="D91" s="193"/>
      <c r="E91" s="194"/>
      <c r="F91" s="213"/>
      <c r="G91" s="213"/>
      <c r="H91" s="213"/>
      <c r="I91" s="213"/>
    </row>
    <row r="92" spans="1:9" s="197" customFormat="1" hidden="1" outlineLevel="1">
      <c r="A92" s="150"/>
      <c r="B92" s="151"/>
      <c r="C92" s="193"/>
      <c r="D92" s="193"/>
      <c r="E92" s="194"/>
      <c r="F92" s="194"/>
      <c r="G92" s="194"/>
      <c r="H92" s="194"/>
      <c r="I92" s="194"/>
    </row>
    <row r="93" spans="1:9" s="197" customFormat="1" hidden="1" outlineLevel="1">
      <c r="A93" s="207"/>
      <c r="B93" s="151"/>
      <c r="C93" s="193"/>
      <c r="D93" s="193"/>
      <c r="E93" s="194"/>
      <c r="F93" s="213"/>
      <c r="G93" s="213"/>
      <c r="H93" s="213"/>
      <c r="I93" s="213"/>
    </row>
    <row r="94" spans="1:9" s="197" customFormat="1" hidden="1" outlineLevel="1">
      <c r="A94" s="150"/>
      <c r="B94" s="151"/>
      <c r="C94" s="193"/>
      <c r="D94" s="193"/>
      <c r="E94" s="194"/>
      <c r="F94" s="194"/>
      <c r="G94" s="194"/>
      <c r="H94" s="194"/>
      <c r="I94" s="194"/>
    </row>
    <row r="95" spans="1:9" s="197" customFormat="1" hidden="1" outlineLevel="1">
      <c r="A95" s="150"/>
      <c r="B95" s="151"/>
      <c r="C95" s="193"/>
      <c r="D95" s="193"/>
      <c r="E95" s="198"/>
      <c r="F95" s="198"/>
      <c r="G95" s="198"/>
      <c r="H95" s="198"/>
      <c r="I95" s="198"/>
    </row>
    <row r="96" spans="1:9" s="193" customFormat="1" ht="15.75" hidden="1" customHeight="1" outlineLevel="1">
      <c r="A96" s="150"/>
      <c r="B96" s="151"/>
      <c r="E96" s="194"/>
      <c r="F96" s="213"/>
      <c r="G96" s="213"/>
      <c r="H96" s="213"/>
      <c r="I96" s="213"/>
    </row>
    <row r="97" spans="1:19" s="197" customFormat="1" hidden="1" outlineLevel="1">
      <c r="A97" s="150"/>
      <c r="B97" s="151"/>
      <c r="C97" s="193"/>
      <c r="D97" s="193"/>
      <c r="E97" s="194"/>
      <c r="F97" s="213"/>
      <c r="G97" s="213"/>
      <c r="H97" s="213"/>
      <c r="I97" s="213"/>
    </row>
    <row r="98" spans="1:19" s="197" customFormat="1" hidden="1" outlineLevel="1">
      <c r="A98" s="208"/>
      <c r="B98" s="198"/>
      <c r="C98" s="209"/>
      <c r="D98" s="193"/>
      <c r="E98" s="194"/>
      <c r="F98" s="194"/>
      <c r="G98" s="194"/>
      <c r="H98" s="194"/>
      <c r="I98" s="194"/>
      <c r="J98" s="210"/>
      <c r="K98" s="210"/>
      <c r="L98" s="210"/>
      <c r="M98" s="210"/>
      <c r="N98" s="210"/>
      <c r="O98" s="210"/>
      <c r="P98" s="210"/>
      <c r="Q98" s="210"/>
      <c r="R98" s="210"/>
      <c r="S98" s="210"/>
    </row>
    <row r="99" spans="1:19" s="197" customFormat="1" hidden="1" outlineLevel="1">
      <c r="A99" s="208"/>
      <c r="B99" s="198"/>
      <c r="C99" s="209"/>
      <c r="D99" s="193"/>
      <c r="E99" s="194"/>
      <c r="F99" s="194"/>
      <c r="G99" s="194"/>
      <c r="H99" s="194"/>
      <c r="I99" s="194"/>
      <c r="J99" s="210"/>
      <c r="K99" s="210"/>
      <c r="L99" s="210"/>
      <c r="M99" s="210"/>
      <c r="N99" s="210"/>
      <c r="O99" s="210"/>
      <c r="P99" s="210"/>
      <c r="Q99" s="210"/>
      <c r="R99" s="210"/>
      <c r="S99" s="210"/>
    </row>
    <row r="100" spans="1:19" s="197" customFormat="1" hidden="1" outlineLevel="1">
      <c r="A100" s="208"/>
      <c r="B100" s="198"/>
      <c r="C100" s="209"/>
      <c r="D100" s="193"/>
      <c r="E100" s="194"/>
      <c r="F100" s="194"/>
      <c r="G100" s="194"/>
      <c r="H100" s="194"/>
      <c r="I100" s="194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</row>
    <row r="101" spans="1:19" s="197" customFormat="1" hidden="1" outlineLevel="1">
      <c r="A101" s="208"/>
      <c r="B101" s="198"/>
      <c r="C101" s="209"/>
      <c r="D101" s="193"/>
      <c r="E101" s="194"/>
      <c r="F101" s="194"/>
      <c r="G101" s="194"/>
      <c r="H101" s="194"/>
      <c r="I101" s="194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</row>
    <row r="102" spans="1:19" s="193" customFormat="1" hidden="1" outlineLevel="1">
      <c r="A102" s="150"/>
      <c r="B102" s="151"/>
      <c r="E102" s="194"/>
      <c r="F102" s="213"/>
      <c r="G102" s="213"/>
      <c r="H102" s="213"/>
      <c r="I102" s="213"/>
    </row>
    <row r="103" spans="1:19" s="197" customFormat="1" hidden="1" outlineLevel="1">
      <c r="A103" s="150"/>
      <c r="B103" s="151"/>
      <c r="C103" s="193"/>
      <c r="D103" s="193"/>
      <c r="E103" s="194"/>
      <c r="F103" s="205"/>
      <c r="G103" s="205"/>
      <c r="H103" s="205"/>
      <c r="I103" s="205"/>
    </row>
    <row r="104" spans="1:19" s="197" customFormat="1" hidden="1" outlineLevel="1">
      <c r="A104" s="150"/>
      <c r="B104" s="151"/>
      <c r="C104" s="193"/>
      <c r="D104" s="150"/>
      <c r="E104" s="211"/>
      <c r="F104" s="194"/>
      <c r="G104" s="194"/>
      <c r="H104" s="194"/>
      <c r="I104" s="194"/>
    </row>
    <row r="105" spans="1:19" s="197" customFormat="1" hidden="1" outlineLevel="1">
      <c r="A105" s="195"/>
      <c r="D105" s="195"/>
      <c r="E105" s="210"/>
      <c r="F105" s="210"/>
      <c r="G105" s="210"/>
      <c r="H105" s="210"/>
      <c r="I105" s="210"/>
    </row>
    <row r="106" spans="1:19" s="197" customFormat="1" collapsed="1">
      <c r="A106" s="195"/>
      <c r="D106" s="195"/>
      <c r="E106" s="210"/>
      <c r="F106" s="210"/>
      <c r="G106" s="210"/>
      <c r="H106" s="210"/>
      <c r="I106" s="210"/>
    </row>
    <row r="107" spans="1:19" s="202" customFormat="1" ht="15.75" customHeight="1">
      <c r="A107" s="201"/>
      <c r="B107" s="224"/>
      <c r="C107" s="224"/>
      <c r="D107" s="224"/>
      <c r="E107" s="224"/>
    </row>
  </sheetData>
  <mergeCells count="17">
    <mergeCell ref="A2:D2"/>
    <mergeCell ref="A5:I5"/>
    <mergeCell ref="A39:I39"/>
    <mergeCell ref="A40:A41"/>
    <mergeCell ref="B40:B41"/>
    <mergeCell ref="D40:D42"/>
    <mergeCell ref="E40:I40"/>
    <mergeCell ref="A6:A7"/>
    <mergeCell ref="B6:B7"/>
    <mergeCell ref="D6:D8"/>
    <mergeCell ref="E6:I6"/>
    <mergeCell ref="B107:E107"/>
    <mergeCell ref="A72:I72"/>
    <mergeCell ref="A73:A74"/>
    <mergeCell ref="B73:B74"/>
    <mergeCell ref="D73:D75"/>
    <mergeCell ref="E73:I73"/>
  </mergeCells>
  <pageMargins left="0.7" right="0.7" top="0.75" bottom="0.75" header="0.3" footer="0.3"/>
  <pageSetup paperSize="9" scale="93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zoomScale="70" zoomScaleNormal="70" workbookViewId="0">
      <selection activeCell="D16" sqref="D16"/>
    </sheetView>
  </sheetViews>
  <sheetFormatPr defaultRowHeight="12.75" outlineLevelRow="1"/>
  <cols>
    <col min="1" max="1" width="5.28515625" style="61" customWidth="1"/>
    <col min="2" max="2" width="54" style="62" customWidth="1"/>
    <col min="3" max="3" width="13.5703125" style="63" customWidth="1"/>
    <col min="4" max="4" width="10" style="63" customWidth="1"/>
    <col min="5" max="5" width="11.28515625" style="63" customWidth="1"/>
    <col min="6" max="6" width="11.140625" style="63" customWidth="1"/>
    <col min="7" max="7" width="11.42578125" style="63" customWidth="1"/>
    <col min="8" max="8" width="10.7109375" style="63" customWidth="1"/>
    <col min="9" max="9" width="8.85546875" style="63" customWidth="1"/>
    <col min="10" max="10" width="11" style="63" customWidth="1"/>
    <col min="11" max="11" width="10.5703125" style="63" customWidth="1"/>
    <col min="12" max="12" width="9.85546875" style="63" customWidth="1"/>
    <col min="13" max="13" width="10.5703125" style="64" customWidth="1"/>
    <col min="14" max="14" width="9" style="62" customWidth="1"/>
    <col min="15" max="15" width="9.5703125" style="65" customWidth="1"/>
    <col min="16" max="16" width="6.7109375" style="65" customWidth="1"/>
    <col min="17" max="17" width="9.5703125" style="65" customWidth="1"/>
    <col min="18" max="18" width="7.140625" style="65" customWidth="1"/>
    <col min="19" max="19" width="6.28515625" style="67" hidden="1" customWidth="1"/>
    <col min="20" max="20" width="6" style="67" hidden="1" customWidth="1"/>
    <col min="21" max="21" width="5.140625" style="67" hidden="1" customWidth="1"/>
    <col min="22" max="22" width="6.85546875" style="67" hidden="1" customWidth="1"/>
    <col min="23" max="23" width="5.7109375" style="67" hidden="1" customWidth="1"/>
    <col min="24" max="256" width="9.140625" style="62"/>
    <col min="257" max="257" width="5.28515625" style="62" customWidth="1"/>
    <col min="258" max="258" width="49.140625" style="62" customWidth="1"/>
    <col min="259" max="259" width="13.5703125" style="62" customWidth="1"/>
    <col min="260" max="260" width="10" style="62" customWidth="1"/>
    <col min="261" max="261" width="11.28515625" style="62" customWidth="1"/>
    <col min="262" max="262" width="11.140625" style="62" customWidth="1"/>
    <col min="263" max="263" width="11.42578125" style="62" customWidth="1"/>
    <col min="264" max="264" width="10.7109375" style="62" customWidth="1"/>
    <col min="265" max="265" width="8.85546875" style="62" customWidth="1"/>
    <col min="266" max="266" width="11" style="62" customWidth="1"/>
    <col min="267" max="267" width="15" style="62" customWidth="1"/>
    <col min="268" max="268" width="9.85546875" style="62" customWidth="1"/>
    <col min="269" max="269" width="10.5703125" style="62" customWidth="1"/>
    <col min="270" max="270" width="9" style="62" customWidth="1"/>
    <col min="271" max="271" width="5.85546875" style="62" customWidth="1"/>
    <col min="272" max="272" width="6.7109375" style="62" customWidth="1"/>
    <col min="273" max="273" width="6.42578125" style="62" customWidth="1"/>
    <col min="274" max="274" width="5.85546875" style="62" customWidth="1"/>
    <col min="275" max="275" width="6.28515625" style="62" customWidth="1"/>
    <col min="276" max="277" width="5.140625" style="62" customWidth="1"/>
    <col min="278" max="278" width="6.85546875" style="62" customWidth="1"/>
    <col min="279" max="279" width="5.7109375" style="62" customWidth="1"/>
    <col min="280" max="512" width="9.140625" style="62"/>
    <col min="513" max="513" width="5.28515625" style="62" customWidth="1"/>
    <col min="514" max="514" width="49.140625" style="62" customWidth="1"/>
    <col min="515" max="515" width="13.5703125" style="62" customWidth="1"/>
    <col min="516" max="516" width="10" style="62" customWidth="1"/>
    <col min="517" max="517" width="11.28515625" style="62" customWidth="1"/>
    <col min="518" max="518" width="11.140625" style="62" customWidth="1"/>
    <col min="519" max="519" width="11.42578125" style="62" customWidth="1"/>
    <col min="520" max="520" width="10.7109375" style="62" customWidth="1"/>
    <col min="521" max="521" width="8.85546875" style="62" customWidth="1"/>
    <col min="522" max="522" width="11" style="62" customWidth="1"/>
    <col min="523" max="523" width="15" style="62" customWidth="1"/>
    <col min="524" max="524" width="9.85546875" style="62" customWidth="1"/>
    <col min="525" max="525" width="10.5703125" style="62" customWidth="1"/>
    <col min="526" max="526" width="9" style="62" customWidth="1"/>
    <col min="527" max="527" width="5.85546875" style="62" customWidth="1"/>
    <col min="528" max="528" width="6.7109375" style="62" customWidth="1"/>
    <col min="529" max="529" width="6.42578125" style="62" customWidth="1"/>
    <col min="530" max="530" width="5.85546875" style="62" customWidth="1"/>
    <col min="531" max="531" width="6.28515625" style="62" customWidth="1"/>
    <col min="532" max="533" width="5.140625" style="62" customWidth="1"/>
    <col min="534" max="534" width="6.85546875" style="62" customWidth="1"/>
    <col min="535" max="535" width="5.7109375" style="62" customWidth="1"/>
    <col min="536" max="768" width="9.140625" style="62"/>
    <col min="769" max="769" width="5.28515625" style="62" customWidth="1"/>
    <col min="770" max="770" width="49.140625" style="62" customWidth="1"/>
    <col min="771" max="771" width="13.5703125" style="62" customWidth="1"/>
    <col min="772" max="772" width="10" style="62" customWidth="1"/>
    <col min="773" max="773" width="11.28515625" style="62" customWidth="1"/>
    <col min="774" max="774" width="11.140625" style="62" customWidth="1"/>
    <col min="775" max="775" width="11.42578125" style="62" customWidth="1"/>
    <col min="776" max="776" width="10.7109375" style="62" customWidth="1"/>
    <col min="777" max="777" width="8.85546875" style="62" customWidth="1"/>
    <col min="778" max="778" width="11" style="62" customWidth="1"/>
    <col min="779" max="779" width="15" style="62" customWidth="1"/>
    <col min="780" max="780" width="9.85546875" style="62" customWidth="1"/>
    <col min="781" max="781" width="10.5703125" style="62" customWidth="1"/>
    <col min="782" max="782" width="9" style="62" customWidth="1"/>
    <col min="783" max="783" width="5.85546875" style="62" customWidth="1"/>
    <col min="784" max="784" width="6.7109375" style="62" customWidth="1"/>
    <col min="785" max="785" width="6.42578125" style="62" customWidth="1"/>
    <col min="786" max="786" width="5.85546875" style="62" customWidth="1"/>
    <col min="787" max="787" width="6.28515625" style="62" customWidth="1"/>
    <col min="788" max="789" width="5.140625" style="62" customWidth="1"/>
    <col min="790" max="790" width="6.85546875" style="62" customWidth="1"/>
    <col min="791" max="791" width="5.7109375" style="62" customWidth="1"/>
    <col min="792" max="1024" width="9.140625" style="62"/>
    <col min="1025" max="1025" width="5.28515625" style="62" customWidth="1"/>
    <col min="1026" max="1026" width="49.140625" style="62" customWidth="1"/>
    <col min="1027" max="1027" width="13.5703125" style="62" customWidth="1"/>
    <col min="1028" max="1028" width="10" style="62" customWidth="1"/>
    <col min="1029" max="1029" width="11.28515625" style="62" customWidth="1"/>
    <col min="1030" max="1030" width="11.140625" style="62" customWidth="1"/>
    <col min="1031" max="1031" width="11.42578125" style="62" customWidth="1"/>
    <col min="1032" max="1032" width="10.7109375" style="62" customWidth="1"/>
    <col min="1033" max="1033" width="8.85546875" style="62" customWidth="1"/>
    <col min="1034" max="1034" width="11" style="62" customWidth="1"/>
    <col min="1035" max="1035" width="15" style="62" customWidth="1"/>
    <col min="1036" max="1036" width="9.85546875" style="62" customWidth="1"/>
    <col min="1037" max="1037" width="10.5703125" style="62" customWidth="1"/>
    <col min="1038" max="1038" width="9" style="62" customWidth="1"/>
    <col min="1039" max="1039" width="5.85546875" style="62" customWidth="1"/>
    <col min="1040" max="1040" width="6.7109375" style="62" customWidth="1"/>
    <col min="1041" max="1041" width="6.42578125" style="62" customWidth="1"/>
    <col min="1042" max="1042" width="5.85546875" style="62" customWidth="1"/>
    <col min="1043" max="1043" width="6.28515625" style="62" customWidth="1"/>
    <col min="1044" max="1045" width="5.140625" style="62" customWidth="1"/>
    <col min="1046" max="1046" width="6.85546875" style="62" customWidth="1"/>
    <col min="1047" max="1047" width="5.7109375" style="62" customWidth="1"/>
    <col min="1048" max="1280" width="9.140625" style="62"/>
    <col min="1281" max="1281" width="5.28515625" style="62" customWidth="1"/>
    <col min="1282" max="1282" width="49.140625" style="62" customWidth="1"/>
    <col min="1283" max="1283" width="13.5703125" style="62" customWidth="1"/>
    <col min="1284" max="1284" width="10" style="62" customWidth="1"/>
    <col min="1285" max="1285" width="11.28515625" style="62" customWidth="1"/>
    <col min="1286" max="1286" width="11.140625" style="62" customWidth="1"/>
    <col min="1287" max="1287" width="11.42578125" style="62" customWidth="1"/>
    <col min="1288" max="1288" width="10.7109375" style="62" customWidth="1"/>
    <col min="1289" max="1289" width="8.85546875" style="62" customWidth="1"/>
    <col min="1290" max="1290" width="11" style="62" customWidth="1"/>
    <col min="1291" max="1291" width="15" style="62" customWidth="1"/>
    <col min="1292" max="1292" width="9.85546875" style="62" customWidth="1"/>
    <col min="1293" max="1293" width="10.5703125" style="62" customWidth="1"/>
    <col min="1294" max="1294" width="9" style="62" customWidth="1"/>
    <col min="1295" max="1295" width="5.85546875" style="62" customWidth="1"/>
    <col min="1296" max="1296" width="6.7109375" style="62" customWidth="1"/>
    <col min="1297" max="1297" width="6.42578125" style="62" customWidth="1"/>
    <col min="1298" max="1298" width="5.85546875" style="62" customWidth="1"/>
    <col min="1299" max="1299" width="6.28515625" style="62" customWidth="1"/>
    <col min="1300" max="1301" width="5.140625" style="62" customWidth="1"/>
    <col min="1302" max="1302" width="6.85546875" style="62" customWidth="1"/>
    <col min="1303" max="1303" width="5.7109375" style="62" customWidth="1"/>
    <col min="1304" max="1536" width="9.140625" style="62"/>
    <col min="1537" max="1537" width="5.28515625" style="62" customWidth="1"/>
    <col min="1538" max="1538" width="49.140625" style="62" customWidth="1"/>
    <col min="1539" max="1539" width="13.5703125" style="62" customWidth="1"/>
    <col min="1540" max="1540" width="10" style="62" customWidth="1"/>
    <col min="1541" max="1541" width="11.28515625" style="62" customWidth="1"/>
    <col min="1542" max="1542" width="11.140625" style="62" customWidth="1"/>
    <col min="1543" max="1543" width="11.42578125" style="62" customWidth="1"/>
    <col min="1544" max="1544" width="10.7109375" style="62" customWidth="1"/>
    <col min="1545" max="1545" width="8.85546875" style="62" customWidth="1"/>
    <col min="1546" max="1546" width="11" style="62" customWidth="1"/>
    <col min="1547" max="1547" width="15" style="62" customWidth="1"/>
    <col min="1548" max="1548" width="9.85546875" style="62" customWidth="1"/>
    <col min="1549" max="1549" width="10.5703125" style="62" customWidth="1"/>
    <col min="1550" max="1550" width="9" style="62" customWidth="1"/>
    <col min="1551" max="1551" width="5.85546875" style="62" customWidth="1"/>
    <col min="1552" max="1552" width="6.7109375" style="62" customWidth="1"/>
    <col min="1553" max="1553" width="6.42578125" style="62" customWidth="1"/>
    <col min="1554" max="1554" width="5.85546875" style="62" customWidth="1"/>
    <col min="1555" max="1555" width="6.28515625" style="62" customWidth="1"/>
    <col min="1556" max="1557" width="5.140625" style="62" customWidth="1"/>
    <col min="1558" max="1558" width="6.85546875" style="62" customWidth="1"/>
    <col min="1559" max="1559" width="5.7109375" style="62" customWidth="1"/>
    <col min="1560" max="1792" width="9.140625" style="62"/>
    <col min="1793" max="1793" width="5.28515625" style="62" customWidth="1"/>
    <col min="1794" max="1794" width="49.140625" style="62" customWidth="1"/>
    <col min="1795" max="1795" width="13.5703125" style="62" customWidth="1"/>
    <col min="1796" max="1796" width="10" style="62" customWidth="1"/>
    <col min="1797" max="1797" width="11.28515625" style="62" customWidth="1"/>
    <col min="1798" max="1798" width="11.140625" style="62" customWidth="1"/>
    <col min="1799" max="1799" width="11.42578125" style="62" customWidth="1"/>
    <col min="1800" max="1800" width="10.7109375" style="62" customWidth="1"/>
    <col min="1801" max="1801" width="8.85546875" style="62" customWidth="1"/>
    <col min="1802" max="1802" width="11" style="62" customWidth="1"/>
    <col min="1803" max="1803" width="15" style="62" customWidth="1"/>
    <col min="1804" max="1804" width="9.85546875" style="62" customWidth="1"/>
    <col min="1805" max="1805" width="10.5703125" style="62" customWidth="1"/>
    <col min="1806" max="1806" width="9" style="62" customWidth="1"/>
    <col min="1807" max="1807" width="5.85546875" style="62" customWidth="1"/>
    <col min="1808" max="1808" width="6.7109375" style="62" customWidth="1"/>
    <col min="1809" max="1809" width="6.42578125" style="62" customWidth="1"/>
    <col min="1810" max="1810" width="5.85546875" style="62" customWidth="1"/>
    <col min="1811" max="1811" width="6.28515625" style="62" customWidth="1"/>
    <col min="1812" max="1813" width="5.140625" style="62" customWidth="1"/>
    <col min="1814" max="1814" width="6.85546875" style="62" customWidth="1"/>
    <col min="1815" max="1815" width="5.7109375" style="62" customWidth="1"/>
    <col min="1816" max="2048" width="9.140625" style="62"/>
    <col min="2049" max="2049" width="5.28515625" style="62" customWidth="1"/>
    <col min="2050" max="2050" width="49.140625" style="62" customWidth="1"/>
    <col min="2051" max="2051" width="13.5703125" style="62" customWidth="1"/>
    <col min="2052" max="2052" width="10" style="62" customWidth="1"/>
    <col min="2053" max="2053" width="11.28515625" style="62" customWidth="1"/>
    <col min="2054" max="2054" width="11.140625" style="62" customWidth="1"/>
    <col min="2055" max="2055" width="11.42578125" style="62" customWidth="1"/>
    <col min="2056" max="2056" width="10.7109375" style="62" customWidth="1"/>
    <col min="2057" max="2057" width="8.85546875" style="62" customWidth="1"/>
    <col min="2058" max="2058" width="11" style="62" customWidth="1"/>
    <col min="2059" max="2059" width="15" style="62" customWidth="1"/>
    <col min="2060" max="2060" width="9.85546875" style="62" customWidth="1"/>
    <col min="2061" max="2061" width="10.5703125" style="62" customWidth="1"/>
    <col min="2062" max="2062" width="9" style="62" customWidth="1"/>
    <col min="2063" max="2063" width="5.85546875" style="62" customWidth="1"/>
    <col min="2064" max="2064" width="6.7109375" style="62" customWidth="1"/>
    <col min="2065" max="2065" width="6.42578125" style="62" customWidth="1"/>
    <col min="2066" max="2066" width="5.85546875" style="62" customWidth="1"/>
    <col min="2067" max="2067" width="6.28515625" style="62" customWidth="1"/>
    <col min="2068" max="2069" width="5.140625" style="62" customWidth="1"/>
    <col min="2070" max="2070" width="6.85546875" style="62" customWidth="1"/>
    <col min="2071" max="2071" width="5.7109375" style="62" customWidth="1"/>
    <col min="2072" max="2304" width="9.140625" style="62"/>
    <col min="2305" max="2305" width="5.28515625" style="62" customWidth="1"/>
    <col min="2306" max="2306" width="49.140625" style="62" customWidth="1"/>
    <col min="2307" max="2307" width="13.5703125" style="62" customWidth="1"/>
    <col min="2308" max="2308" width="10" style="62" customWidth="1"/>
    <col min="2309" max="2309" width="11.28515625" style="62" customWidth="1"/>
    <col min="2310" max="2310" width="11.140625" style="62" customWidth="1"/>
    <col min="2311" max="2311" width="11.42578125" style="62" customWidth="1"/>
    <col min="2312" max="2312" width="10.7109375" style="62" customWidth="1"/>
    <col min="2313" max="2313" width="8.85546875" style="62" customWidth="1"/>
    <col min="2314" max="2314" width="11" style="62" customWidth="1"/>
    <col min="2315" max="2315" width="15" style="62" customWidth="1"/>
    <col min="2316" max="2316" width="9.85546875" style="62" customWidth="1"/>
    <col min="2317" max="2317" width="10.5703125" style="62" customWidth="1"/>
    <col min="2318" max="2318" width="9" style="62" customWidth="1"/>
    <col min="2319" max="2319" width="5.85546875" style="62" customWidth="1"/>
    <col min="2320" max="2320" width="6.7109375" style="62" customWidth="1"/>
    <col min="2321" max="2321" width="6.42578125" style="62" customWidth="1"/>
    <col min="2322" max="2322" width="5.85546875" style="62" customWidth="1"/>
    <col min="2323" max="2323" width="6.28515625" style="62" customWidth="1"/>
    <col min="2324" max="2325" width="5.140625" style="62" customWidth="1"/>
    <col min="2326" max="2326" width="6.85546875" style="62" customWidth="1"/>
    <col min="2327" max="2327" width="5.7109375" style="62" customWidth="1"/>
    <col min="2328" max="2560" width="9.140625" style="62"/>
    <col min="2561" max="2561" width="5.28515625" style="62" customWidth="1"/>
    <col min="2562" max="2562" width="49.140625" style="62" customWidth="1"/>
    <col min="2563" max="2563" width="13.5703125" style="62" customWidth="1"/>
    <col min="2564" max="2564" width="10" style="62" customWidth="1"/>
    <col min="2565" max="2565" width="11.28515625" style="62" customWidth="1"/>
    <col min="2566" max="2566" width="11.140625" style="62" customWidth="1"/>
    <col min="2567" max="2567" width="11.42578125" style="62" customWidth="1"/>
    <col min="2568" max="2568" width="10.7109375" style="62" customWidth="1"/>
    <col min="2569" max="2569" width="8.85546875" style="62" customWidth="1"/>
    <col min="2570" max="2570" width="11" style="62" customWidth="1"/>
    <col min="2571" max="2571" width="15" style="62" customWidth="1"/>
    <col min="2572" max="2572" width="9.85546875" style="62" customWidth="1"/>
    <col min="2573" max="2573" width="10.5703125" style="62" customWidth="1"/>
    <col min="2574" max="2574" width="9" style="62" customWidth="1"/>
    <col min="2575" max="2575" width="5.85546875" style="62" customWidth="1"/>
    <col min="2576" max="2576" width="6.7109375" style="62" customWidth="1"/>
    <col min="2577" max="2577" width="6.42578125" style="62" customWidth="1"/>
    <col min="2578" max="2578" width="5.85546875" style="62" customWidth="1"/>
    <col min="2579" max="2579" width="6.28515625" style="62" customWidth="1"/>
    <col min="2580" max="2581" width="5.140625" style="62" customWidth="1"/>
    <col min="2582" max="2582" width="6.85546875" style="62" customWidth="1"/>
    <col min="2583" max="2583" width="5.7109375" style="62" customWidth="1"/>
    <col min="2584" max="2816" width="9.140625" style="62"/>
    <col min="2817" max="2817" width="5.28515625" style="62" customWidth="1"/>
    <col min="2818" max="2818" width="49.140625" style="62" customWidth="1"/>
    <col min="2819" max="2819" width="13.5703125" style="62" customWidth="1"/>
    <col min="2820" max="2820" width="10" style="62" customWidth="1"/>
    <col min="2821" max="2821" width="11.28515625" style="62" customWidth="1"/>
    <col min="2822" max="2822" width="11.140625" style="62" customWidth="1"/>
    <col min="2823" max="2823" width="11.42578125" style="62" customWidth="1"/>
    <col min="2824" max="2824" width="10.7109375" style="62" customWidth="1"/>
    <col min="2825" max="2825" width="8.85546875" style="62" customWidth="1"/>
    <col min="2826" max="2826" width="11" style="62" customWidth="1"/>
    <col min="2827" max="2827" width="15" style="62" customWidth="1"/>
    <col min="2828" max="2828" width="9.85546875" style="62" customWidth="1"/>
    <col min="2829" max="2829" width="10.5703125" style="62" customWidth="1"/>
    <col min="2830" max="2830" width="9" style="62" customWidth="1"/>
    <col min="2831" max="2831" width="5.85546875" style="62" customWidth="1"/>
    <col min="2832" max="2832" width="6.7109375" style="62" customWidth="1"/>
    <col min="2833" max="2833" width="6.42578125" style="62" customWidth="1"/>
    <col min="2834" max="2834" width="5.85546875" style="62" customWidth="1"/>
    <col min="2835" max="2835" width="6.28515625" style="62" customWidth="1"/>
    <col min="2836" max="2837" width="5.140625" style="62" customWidth="1"/>
    <col min="2838" max="2838" width="6.85546875" style="62" customWidth="1"/>
    <col min="2839" max="2839" width="5.7109375" style="62" customWidth="1"/>
    <col min="2840" max="3072" width="9.140625" style="62"/>
    <col min="3073" max="3073" width="5.28515625" style="62" customWidth="1"/>
    <col min="3074" max="3074" width="49.140625" style="62" customWidth="1"/>
    <col min="3075" max="3075" width="13.5703125" style="62" customWidth="1"/>
    <col min="3076" max="3076" width="10" style="62" customWidth="1"/>
    <col min="3077" max="3077" width="11.28515625" style="62" customWidth="1"/>
    <col min="3078" max="3078" width="11.140625" style="62" customWidth="1"/>
    <col min="3079" max="3079" width="11.42578125" style="62" customWidth="1"/>
    <col min="3080" max="3080" width="10.7109375" style="62" customWidth="1"/>
    <col min="3081" max="3081" width="8.85546875" style="62" customWidth="1"/>
    <col min="3082" max="3082" width="11" style="62" customWidth="1"/>
    <col min="3083" max="3083" width="15" style="62" customWidth="1"/>
    <col min="3084" max="3084" width="9.85546875" style="62" customWidth="1"/>
    <col min="3085" max="3085" width="10.5703125" style="62" customWidth="1"/>
    <col min="3086" max="3086" width="9" style="62" customWidth="1"/>
    <col min="3087" max="3087" width="5.85546875" style="62" customWidth="1"/>
    <col min="3088" max="3088" width="6.7109375" style="62" customWidth="1"/>
    <col min="3089" max="3089" width="6.42578125" style="62" customWidth="1"/>
    <col min="3090" max="3090" width="5.85546875" style="62" customWidth="1"/>
    <col min="3091" max="3091" width="6.28515625" style="62" customWidth="1"/>
    <col min="3092" max="3093" width="5.140625" style="62" customWidth="1"/>
    <col min="3094" max="3094" width="6.85546875" style="62" customWidth="1"/>
    <col min="3095" max="3095" width="5.7109375" style="62" customWidth="1"/>
    <col min="3096" max="3328" width="9.140625" style="62"/>
    <col min="3329" max="3329" width="5.28515625" style="62" customWidth="1"/>
    <col min="3330" max="3330" width="49.140625" style="62" customWidth="1"/>
    <col min="3331" max="3331" width="13.5703125" style="62" customWidth="1"/>
    <col min="3332" max="3332" width="10" style="62" customWidth="1"/>
    <col min="3333" max="3333" width="11.28515625" style="62" customWidth="1"/>
    <col min="3334" max="3334" width="11.140625" style="62" customWidth="1"/>
    <col min="3335" max="3335" width="11.42578125" style="62" customWidth="1"/>
    <col min="3336" max="3336" width="10.7109375" style="62" customWidth="1"/>
    <col min="3337" max="3337" width="8.85546875" style="62" customWidth="1"/>
    <col min="3338" max="3338" width="11" style="62" customWidth="1"/>
    <col min="3339" max="3339" width="15" style="62" customWidth="1"/>
    <col min="3340" max="3340" width="9.85546875" style="62" customWidth="1"/>
    <col min="3341" max="3341" width="10.5703125" style="62" customWidth="1"/>
    <col min="3342" max="3342" width="9" style="62" customWidth="1"/>
    <col min="3343" max="3343" width="5.85546875" style="62" customWidth="1"/>
    <col min="3344" max="3344" width="6.7109375" style="62" customWidth="1"/>
    <col min="3345" max="3345" width="6.42578125" style="62" customWidth="1"/>
    <col min="3346" max="3346" width="5.85546875" style="62" customWidth="1"/>
    <col min="3347" max="3347" width="6.28515625" style="62" customWidth="1"/>
    <col min="3348" max="3349" width="5.140625" style="62" customWidth="1"/>
    <col min="3350" max="3350" width="6.85546875" style="62" customWidth="1"/>
    <col min="3351" max="3351" width="5.7109375" style="62" customWidth="1"/>
    <col min="3352" max="3584" width="9.140625" style="62"/>
    <col min="3585" max="3585" width="5.28515625" style="62" customWidth="1"/>
    <col min="3586" max="3586" width="49.140625" style="62" customWidth="1"/>
    <col min="3587" max="3587" width="13.5703125" style="62" customWidth="1"/>
    <col min="3588" max="3588" width="10" style="62" customWidth="1"/>
    <col min="3589" max="3589" width="11.28515625" style="62" customWidth="1"/>
    <col min="3590" max="3590" width="11.140625" style="62" customWidth="1"/>
    <col min="3591" max="3591" width="11.42578125" style="62" customWidth="1"/>
    <col min="3592" max="3592" width="10.7109375" style="62" customWidth="1"/>
    <col min="3593" max="3593" width="8.85546875" style="62" customWidth="1"/>
    <col min="3594" max="3594" width="11" style="62" customWidth="1"/>
    <col min="3595" max="3595" width="15" style="62" customWidth="1"/>
    <col min="3596" max="3596" width="9.85546875" style="62" customWidth="1"/>
    <col min="3597" max="3597" width="10.5703125" style="62" customWidth="1"/>
    <col min="3598" max="3598" width="9" style="62" customWidth="1"/>
    <col min="3599" max="3599" width="5.85546875" style="62" customWidth="1"/>
    <col min="3600" max="3600" width="6.7109375" style="62" customWidth="1"/>
    <col min="3601" max="3601" width="6.42578125" style="62" customWidth="1"/>
    <col min="3602" max="3602" width="5.85546875" style="62" customWidth="1"/>
    <col min="3603" max="3603" width="6.28515625" style="62" customWidth="1"/>
    <col min="3604" max="3605" width="5.140625" style="62" customWidth="1"/>
    <col min="3606" max="3606" width="6.85546875" style="62" customWidth="1"/>
    <col min="3607" max="3607" width="5.7109375" style="62" customWidth="1"/>
    <col min="3608" max="3840" width="9.140625" style="62"/>
    <col min="3841" max="3841" width="5.28515625" style="62" customWidth="1"/>
    <col min="3842" max="3842" width="49.140625" style="62" customWidth="1"/>
    <col min="3843" max="3843" width="13.5703125" style="62" customWidth="1"/>
    <col min="3844" max="3844" width="10" style="62" customWidth="1"/>
    <col min="3845" max="3845" width="11.28515625" style="62" customWidth="1"/>
    <col min="3846" max="3846" width="11.140625" style="62" customWidth="1"/>
    <col min="3847" max="3847" width="11.42578125" style="62" customWidth="1"/>
    <col min="3848" max="3848" width="10.7109375" style="62" customWidth="1"/>
    <col min="3849" max="3849" width="8.85546875" style="62" customWidth="1"/>
    <col min="3850" max="3850" width="11" style="62" customWidth="1"/>
    <col min="3851" max="3851" width="15" style="62" customWidth="1"/>
    <col min="3852" max="3852" width="9.85546875" style="62" customWidth="1"/>
    <col min="3853" max="3853" width="10.5703125" style="62" customWidth="1"/>
    <col min="3854" max="3854" width="9" style="62" customWidth="1"/>
    <col min="3855" max="3855" width="5.85546875" style="62" customWidth="1"/>
    <col min="3856" max="3856" width="6.7109375" style="62" customWidth="1"/>
    <col min="3857" max="3857" width="6.42578125" style="62" customWidth="1"/>
    <col min="3858" max="3858" width="5.85546875" style="62" customWidth="1"/>
    <col min="3859" max="3859" width="6.28515625" style="62" customWidth="1"/>
    <col min="3860" max="3861" width="5.140625" style="62" customWidth="1"/>
    <col min="3862" max="3862" width="6.85546875" style="62" customWidth="1"/>
    <col min="3863" max="3863" width="5.7109375" style="62" customWidth="1"/>
    <col min="3864" max="4096" width="9.140625" style="62"/>
    <col min="4097" max="4097" width="5.28515625" style="62" customWidth="1"/>
    <col min="4098" max="4098" width="49.140625" style="62" customWidth="1"/>
    <col min="4099" max="4099" width="13.5703125" style="62" customWidth="1"/>
    <col min="4100" max="4100" width="10" style="62" customWidth="1"/>
    <col min="4101" max="4101" width="11.28515625" style="62" customWidth="1"/>
    <col min="4102" max="4102" width="11.140625" style="62" customWidth="1"/>
    <col min="4103" max="4103" width="11.42578125" style="62" customWidth="1"/>
    <col min="4104" max="4104" width="10.7109375" style="62" customWidth="1"/>
    <col min="4105" max="4105" width="8.85546875" style="62" customWidth="1"/>
    <col min="4106" max="4106" width="11" style="62" customWidth="1"/>
    <col min="4107" max="4107" width="15" style="62" customWidth="1"/>
    <col min="4108" max="4108" width="9.85546875" style="62" customWidth="1"/>
    <col min="4109" max="4109" width="10.5703125" style="62" customWidth="1"/>
    <col min="4110" max="4110" width="9" style="62" customWidth="1"/>
    <col min="4111" max="4111" width="5.85546875" style="62" customWidth="1"/>
    <col min="4112" max="4112" width="6.7109375" style="62" customWidth="1"/>
    <col min="4113" max="4113" width="6.42578125" style="62" customWidth="1"/>
    <col min="4114" max="4114" width="5.85546875" style="62" customWidth="1"/>
    <col min="4115" max="4115" width="6.28515625" style="62" customWidth="1"/>
    <col min="4116" max="4117" width="5.140625" style="62" customWidth="1"/>
    <col min="4118" max="4118" width="6.85546875" style="62" customWidth="1"/>
    <col min="4119" max="4119" width="5.7109375" style="62" customWidth="1"/>
    <col min="4120" max="4352" width="9.140625" style="62"/>
    <col min="4353" max="4353" width="5.28515625" style="62" customWidth="1"/>
    <col min="4354" max="4354" width="49.140625" style="62" customWidth="1"/>
    <col min="4355" max="4355" width="13.5703125" style="62" customWidth="1"/>
    <col min="4356" max="4356" width="10" style="62" customWidth="1"/>
    <col min="4357" max="4357" width="11.28515625" style="62" customWidth="1"/>
    <col min="4358" max="4358" width="11.140625" style="62" customWidth="1"/>
    <col min="4359" max="4359" width="11.42578125" style="62" customWidth="1"/>
    <col min="4360" max="4360" width="10.7109375" style="62" customWidth="1"/>
    <col min="4361" max="4361" width="8.85546875" style="62" customWidth="1"/>
    <col min="4362" max="4362" width="11" style="62" customWidth="1"/>
    <col min="4363" max="4363" width="15" style="62" customWidth="1"/>
    <col min="4364" max="4364" width="9.85546875" style="62" customWidth="1"/>
    <col min="4365" max="4365" width="10.5703125" style="62" customWidth="1"/>
    <col min="4366" max="4366" width="9" style="62" customWidth="1"/>
    <col min="4367" max="4367" width="5.85546875" style="62" customWidth="1"/>
    <col min="4368" max="4368" width="6.7109375" style="62" customWidth="1"/>
    <col min="4369" max="4369" width="6.42578125" style="62" customWidth="1"/>
    <col min="4370" max="4370" width="5.85546875" style="62" customWidth="1"/>
    <col min="4371" max="4371" width="6.28515625" style="62" customWidth="1"/>
    <col min="4372" max="4373" width="5.140625" style="62" customWidth="1"/>
    <col min="4374" max="4374" width="6.85546875" style="62" customWidth="1"/>
    <col min="4375" max="4375" width="5.7109375" style="62" customWidth="1"/>
    <col min="4376" max="4608" width="9.140625" style="62"/>
    <col min="4609" max="4609" width="5.28515625" style="62" customWidth="1"/>
    <col min="4610" max="4610" width="49.140625" style="62" customWidth="1"/>
    <col min="4611" max="4611" width="13.5703125" style="62" customWidth="1"/>
    <col min="4612" max="4612" width="10" style="62" customWidth="1"/>
    <col min="4613" max="4613" width="11.28515625" style="62" customWidth="1"/>
    <col min="4614" max="4614" width="11.140625" style="62" customWidth="1"/>
    <col min="4615" max="4615" width="11.42578125" style="62" customWidth="1"/>
    <col min="4616" max="4616" width="10.7109375" style="62" customWidth="1"/>
    <col min="4617" max="4617" width="8.85546875" style="62" customWidth="1"/>
    <col min="4618" max="4618" width="11" style="62" customWidth="1"/>
    <col min="4619" max="4619" width="15" style="62" customWidth="1"/>
    <col min="4620" max="4620" width="9.85546875" style="62" customWidth="1"/>
    <col min="4621" max="4621" width="10.5703125" style="62" customWidth="1"/>
    <col min="4622" max="4622" width="9" style="62" customWidth="1"/>
    <col min="4623" max="4623" width="5.85546875" style="62" customWidth="1"/>
    <col min="4624" max="4624" width="6.7109375" style="62" customWidth="1"/>
    <col min="4625" max="4625" width="6.42578125" style="62" customWidth="1"/>
    <col min="4626" max="4626" width="5.85546875" style="62" customWidth="1"/>
    <col min="4627" max="4627" width="6.28515625" style="62" customWidth="1"/>
    <col min="4628" max="4629" width="5.140625" style="62" customWidth="1"/>
    <col min="4630" max="4630" width="6.85546875" style="62" customWidth="1"/>
    <col min="4631" max="4631" width="5.7109375" style="62" customWidth="1"/>
    <col min="4632" max="4864" width="9.140625" style="62"/>
    <col min="4865" max="4865" width="5.28515625" style="62" customWidth="1"/>
    <col min="4866" max="4866" width="49.140625" style="62" customWidth="1"/>
    <col min="4867" max="4867" width="13.5703125" style="62" customWidth="1"/>
    <col min="4868" max="4868" width="10" style="62" customWidth="1"/>
    <col min="4869" max="4869" width="11.28515625" style="62" customWidth="1"/>
    <col min="4870" max="4870" width="11.140625" style="62" customWidth="1"/>
    <col min="4871" max="4871" width="11.42578125" style="62" customWidth="1"/>
    <col min="4872" max="4872" width="10.7109375" style="62" customWidth="1"/>
    <col min="4873" max="4873" width="8.85546875" style="62" customWidth="1"/>
    <col min="4874" max="4874" width="11" style="62" customWidth="1"/>
    <col min="4875" max="4875" width="15" style="62" customWidth="1"/>
    <col min="4876" max="4876" width="9.85546875" style="62" customWidth="1"/>
    <col min="4877" max="4877" width="10.5703125" style="62" customWidth="1"/>
    <col min="4878" max="4878" width="9" style="62" customWidth="1"/>
    <col min="4879" max="4879" width="5.85546875" style="62" customWidth="1"/>
    <col min="4880" max="4880" width="6.7109375" style="62" customWidth="1"/>
    <col min="4881" max="4881" width="6.42578125" style="62" customWidth="1"/>
    <col min="4882" max="4882" width="5.85546875" style="62" customWidth="1"/>
    <col min="4883" max="4883" width="6.28515625" style="62" customWidth="1"/>
    <col min="4884" max="4885" width="5.140625" style="62" customWidth="1"/>
    <col min="4886" max="4886" width="6.85546875" style="62" customWidth="1"/>
    <col min="4887" max="4887" width="5.7109375" style="62" customWidth="1"/>
    <col min="4888" max="5120" width="9.140625" style="62"/>
    <col min="5121" max="5121" width="5.28515625" style="62" customWidth="1"/>
    <col min="5122" max="5122" width="49.140625" style="62" customWidth="1"/>
    <col min="5123" max="5123" width="13.5703125" style="62" customWidth="1"/>
    <col min="5124" max="5124" width="10" style="62" customWidth="1"/>
    <col min="5125" max="5125" width="11.28515625" style="62" customWidth="1"/>
    <col min="5126" max="5126" width="11.140625" style="62" customWidth="1"/>
    <col min="5127" max="5127" width="11.42578125" style="62" customWidth="1"/>
    <col min="5128" max="5128" width="10.7109375" style="62" customWidth="1"/>
    <col min="5129" max="5129" width="8.85546875" style="62" customWidth="1"/>
    <col min="5130" max="5130" width="11" style="62" customWidth="1"/>
    <col min="5131" max="5131" width="15" style="62" customWidth="1"/>
    <col min="5132" max="5132" width="9.85546875" style="62" customWidth="1"/>
    <col min="5133" max="5133" width="10.5703125" style="62" customWidth="1"/>
    <col min="5134" max="5134" width="9" style="62" customWidth="1"/>
    <col min="5135" max="5135" width="5.85546875" style="62" customWidth="1"/>
    <col min="5136" max="5136" width="6.7109375" style="62" customWidth="1"/>
    <col min="5137" max="5137" width="6.42578125" style="62" customWidth="1"/>
    <col min="5138" max="5138" width="5.85546875" style="62" customWidth="1"/>
    <col min="5139" max="5139" width="6.28515625" style="62" customWidth="1"/>
    <col min="5140" max="5141" width="5.140625" style="62" customWidth="1"/>
    <col min="5142" max="5142" width="6.85546875" style="62" customWidth="1"/>
    <col min="5143" max="5143" width="5.7109375" style="62" customWidth="1"/>
    <col min="5144" max="5376" width="9.140625" style="62"/>
    <col min="5377" max="5377" width="5.28515625" style="62" customWidth="1"/>
    <col min="5378" max="5378" width="49.140625" style="62" customWidth="1"/>
    <col min="5379" max="5379" width="13.5703125" style="62" customWidth="1"/>
    <col min="5380" max="5380" width="10" style="62" customWidth="1"/>
    <col min="5381" max="5381" width="11.28515625" style="62" customWidth="1"/>
    <col min="5382" max="5382" width="11.140625" style="62" customWidth="1"/>
    <col min="5383" max="5383" width="11.42578125" style="62" customWidth="1"/>
    <col min="5384" max="5384" width="10.7109375" style="62" customWidth="1"/>
    <col min="5385" max="5385" width="8.85546875" style="62" customWidth="1"/>
    <col min="5386" max="5386" width="11" style="62" customWidth="1"/>
    <col min="5387" max="5387" width="15" style="62" customWidth="1"/>
    <col min="5388" max="5388" width="9.85546875" style="62" customWidth="1"/>
    <col min="5389" max="5389" width="10.5703125" style="62" customWidth="1"/>
    <col min="5390" max="5390" width="9" style="62" customWidth="1"/>
    <col min="5391" max="5391" width="5.85546875" style="62" customWidth="1"/>
    <col min="5392" max="5392" width="6.7109375" style="62" customWidth="1"/>
    <col min="5393" max="5393" width="6.42578125" style="62" customWidth="1"/>
    <col min="5394" max="5394" width="5.85546875" style="62" customWidth="1"/>
    <col min="5395" max="5395" width="6.28515625" style="62" customWidth="1"/>
    <col min="5396" max="5397" width="5.140625" style="62" customWidth="1"/>
    <col min="5398" max="5398" width="6.85546875" style="62" customWidth="1"/>
    <col min="5399" max="5399" width="5.7109375" style="62" customWidth="1"/>
    <col min="5400" max="5632" width="9.140625" style="62"/>
    <col min="5633" max="5633" width="5.28515625" style="62" customWidth="1"/>
    <col min="5634" max="5634" width="49.140625" style="62" customWidth="1"/>
    <col min="5635" max="5635" width="13.5703125" style="62" customWidth="1"/>
    <col min="5636" max="5636" width="10" style="62" customWidth="1"/>
    <col min="5637" max="5637" width="11.28515625" style="62" customWidth="1"/>
    <col min="5638" max="5638" width="11.140625" style="62" customWidth="1"/>
    <col min="5639" max="5639" width="11.42578125" style="62" customWidth="1"/>
    <col min="5640" max="5640" width="10.7109375" style="62" customWidth="1"/>
    <col min="5641" max="5641" width="8.85546875" style="62" customWidth="1"/>
    <col min="5642" max="5642" width="11" style="62" customWidth="1"/>
    <col min="5643" max="5643" width="15" style="62" customWidth="1"/>
    <col min="5644" max="5644" width="9.85546875" style="62" customWidth="1"/>
    <col min="5645" max="5645" width="10.5703125" style="62" customWidth="1"/>
    <col min="5646" max="5646" width="9" style="62" customWidth="1"/>
    <col min="5647" max="5647" width="5.85546875" style="62" customWidth="1"/>
    <col min="5648" max="5648" width="6.7109375" style="62" customWidth="1"/>
    <col min="5649" max="5649" width="6.42578125" style="62" customWidth="1"/>
    <col min="5650" max="5650" width="5.85546875" style="62" customWidth="1"/>
    <col min="5651" max="5651" width="6.28515625" style="62" customWidth="1"/>
    <col min="5652" max="5653" width="5.140625" style="62" customWidth="1"/>
    <col min="5654" max="5654" width="6.85546875" style="62" customWidth="1"/>
    <col min="5655" max="5655" width="5.7109375" style="62" customWidth="1"/>
    <col min="5656" max="5888" width="9.140625" style="62"/>
    <col min="5889" max="5889" width="5.28515625" style="62" customWidth="1"/>
    <col min="5890" max="5890" width="49.140625" style="62" customWidth="1"/>
    <col min="5891" max="5891" width="13.5703125" style="62" customWidth="1"/>
    <col min="5892" max="5892" width="10" style="62" customWidth="1"/>
    <col min="5893" max="5893" width="11.28515625" style="62" customWidth="1"/>
    <col min="5894" max="5894" width="11.140625" style="62" customWidth="1"/>
    <col min="5895" max="5895" width="11.42578125" style="62" customWidth="1"/>
    <col min="5896" max="5896" width="10.7109375" style="62" customWidth="1"/>
    <col min="5897" max="5897" width="8.85546875" style="62" customWidth="1"/>
    <col min="5898" max="5898" width="11" style="62" customWidth="1"/>
    <col min="5899" max="5899" width="15" style="62" customWidth="1"/>
    <col min="5900" max="5900" width="9.85546875" style="62" customWidth="1"/>
    <col min="5901" max="5901" width="10.5703125" style="62" customWidth="1"/>
    <col min="5902" max="5902" width="9" style="62" customWidth="1"/>
    <col min="5903" max="5903" width="5.85546875" style="62" customWidth="1"/>
    <col min="5904" max="5904" width="6.7109375" style="62" customWidth="1"/>
    <col min="5905" max="5905" width="6.42578125" style="62" customWidth="1"/>
    <col min="5906" max="5906" width="5.85546875" style="62" customWidth="1"/>
    <col min="5907" max="5907" width="6.28515625" style="62" customWidth="1"/>
    <col min="5908" max="5909" width="5.140625" style="62" customWidth="1"/>
    <col min="5910" max="5910" width="6.85546875" style="62" customWidth="1"/>
    <col min="5911" max="5911" width="5.7109375" style="62" customWidth="1"/>
    <col min="5912" max="6144" width="9.140625" style="62"/>
    <col min="6145" max="6145" width="5.28515625" style="62" customWidth="1"/>
    <col min="6146" max="6146" width="49.140625" style="62" customWidth="1"/>
    <col min="6147" max="6147" width="13.5703125" style="62" customWidth="1"/>
    <col min="6148" max="6148" width="10" style="62" customWidth="1"/>
    <col min="6149" max="6149" width="11.28515625" style="62" customWidth="1"/>
    <col min="6150" max="6150" width="11.140625" style="62" customWidth="1"/>
    <col min="6151" max="6151" width="11.42578125" style="62" customWidth="1"/>
    <col min="6152" max="6152" width="10.7109375" style="62" customWidth="1"/>
    <col min="6153" max="6153" width="8.85546875" style="62" customWidth="1"/>
    <col min="6154" max="6154" width="11" style="62" customWidth="1"/>
    <col min="6155" max="6155" width="15" style="62" customWidth="1"/>
    <col min="6156" max="6156" width="9.85546875" style="62" customWidth="1"/>
    <col min="6157" max="6157" width="10.5703125" style="62" customWidth="1"/>
    <col min="6158" max="6158" width="9" style="62" customWidth="1"/>
    <col min="6159" max="6159" width="5.85546875" style="62" customWidth="1"/>
    <col min="6160" max="6160" width="6.7109375" style="62" customWidth="1"/>
    <col min="6161" max="6161" width="6.42578125" style="62" customWidth="1"/>
    <col min="6162" max="6162" width="5.85546875" style="62" customWidth="1"/>
    <col min="6163" max="6163" width="6.28515625" style="62" customWidth="1"/>
    <col min="6164" max="6165" width="5.140625" style="62" customWidth="1"/>
    <col min="6166" max="6166" width="6.85546875" style="62" customWidth="1"/>
    <col min="6167" max="6167" width="5.7109375" style="62" customWidth="1"/>
    <col min="6168" max="6400" width="9.140625" style="62"/>
    <col min="6401" max="6401" width="5.28515625" style="62" customWidth="1"/>
    <col min="6402" max="6402" width="49.140625" style="62" customWidth="1"/>
    <col min="6403" max="6403" width="13.5703125" style="62" customWidth="1"/>
    <col min="6404" max="6404" width="10" style="62" customWidth="1"/>
    <col min="6405" max="6405" width="11.28515625" style="62" customWidth="1"/>
    <col min="6406" max="6406" width="11.140625" style="62" customWidth="1"/>
    <col min="6407" max="6407" width="11.42578125" style="62" customWidth="1"/>
    <col min="6408" max="6408" width="10.7109375" style="62" customWidth="1"/>
    <col min="6409" max="6409" width="8.85546875" style="62" customWidth="1"/>
    <col min="6410" max="6410" width="11" style="62" customWidth="1"/>
    <col min="6411" max="6411" width="15" style="62" customWidth="1"/>
    <col min="6412" max="6412" width="9.85546875" style="62" customWidth="1"/>
    <col min="6413" max="6413" width="10.5703125" style="62" customWidth="1"/>
    <col min="6414" max="6414" width="9" style="62" customWidth="1"/>
    <col min="6415" max="6415" width="5.85546875" style="62" customWidth="1"/>
    <col min="6416" max="6416" width="6.7109375" style="62" customWidth="1"/>
    <col min="6417" max="6417" width="6.42578125" style="62" customWidth="1"/>
    <col min="6418" max="6418" width="5.85546875" style="62" customWidth="1"/>
    <col min="6419" max="6419" width="6.28515625" style="62" customWidth="1"/>
    <col min="6420" max="6421" width="5.140625" style="62" customWidth="1"/>
    <col min="6422" max="6422" width="6.85546875" style="62" customWidth="1"/>
    <col min="6423" max="6423" width="5.7109375" style="62" customWidth="1"/>
    <col min="6424" max="6656" width="9.140625" style="62"/>
    <col min="6657" max="6657" width="5.28515625" style="62" customWidth="1"/>
    <col min="6658" max="6658" width="49.140625" style="62" customWidth="1"/>
    <col min="6659" max="6659" width="13.5703125" style="62" customWidth="1"/>
    <col min="6660" max="6660" width="10" style="62" customWidth="1"/>
    <col min="6661" max="6661" width="11.28515625" style="62" customWidth="1"/>
    <col min="6662" max="6662" width="11.140625" style="62" customWidth="1"/>
    <col min="6663" max="6663" width="11.42578125" style="62" customWidth="1"/>
    <col min="6664" max="6664" width="10.7109375" style="62" customWidth="1"/>
    <col min="6665" max="6665" width="8.85546875" style="62" customWidth="1"/>
    <col min="6666" max="6666" width="11" style="62" customWidth="1"/>
    <col min="6667" max="6667" width="15" style="62" customWidth="1"/>
    <col min="6668" max="6668" width="9.85546875" style="62" customWidth="1"/>
    <col min="6669" max="6669" width="10.5703125" style="62" customWidth="1"/>
    <col min="6670" max="6670" width="9" style="62" customWidth="1"/>
    <col min="6671" max="6671" width="5.85546875" style="62" customWidth="1"/>
    <col min="6672" max="6672" width="6.7109375" style="62" customWidth="1"/>
    <col min="6673" max="6673" width="6.42578125" style="62" customWidth="1"/>
    <col min="6674" max="6674" width="5.85546875" style="62" customWidth="1"/>
    <col min="6675" max="6675" width="6.28515625" style="62" customWidth="1"/>
    <col min="6676" max="6677" width="5.140625" style="62" customWidth="1"/>
    <col min="6678" max="6678" width="6.85546875" style="62" customWidth="1"/>
    <col min="6679" max="6679" width="5.7109375" style="62" customWidth="1"/>
    <col min="6680" max="6912" width="9.140625" style="62"/>
    <col min="6913" max="6913" width="5.28515625" style="62" customWidth="1"/>
    <col min="6914" max="6914" width="49.140625" style="62" customWidth="1"/>
    <col min="6915" max="6915" width="13.5703125" style="62" customWidth="1"/>
    <col min="6916" max="6916" width="10" style="62" customWidth="1"/>
    <col min="6917" max="6917" width="11.28515625" style="62" customWidth="1"/>
    <col min="6918" max="6918" width="11.140625" style="62" customWidth="1"/>
    <col min="6919" max="6919" width="11.42578125" style="62" customWidth="1"/>
    <col min="6920" max="6920" width="10.7109375" style="62" customWidth="1"/>
    <col min="6921" max="6921" width="8.85546875" style="62" customWidth="1"/>
    <col min="6922" max="6922" width="11" style="62" customWidth="1"/>
    <col min="6923" max="6923" width="15" style="62" customWidth="1"/>
    <col min="6924" max="6924" width="9.85546875" style="62" customWidth="1"/>
    <col min="6925" max="6925" width="10.5703125" style="62" customWidth="1"/>
    <col min="6926" max="6926" width="9" style="62" customWidth="1"/>
    <col min="6927" max="6927" width="5.85546875" style="62" customWidth="1"/>
    <col min="6928" max="6928" width="6.7109375" style="62" customWidth="1"/>
    <col min="6929" max="6929" width="6.42578125" style="62" customWidth="1"/>
    <col min="6930" max="6930" width="5.85546875" style="62" customWidth="1"/>
    <col min="6931" max="6931" width="6.28515625" style="62" customWidth="1"/>
    <col min="6932" max="6933" width="5.140625" style="62" customWidth="1"/>
    <col min="6934" max="6934" width="6.85546875" style="62" customWidth="1"/>
    <col min="6935" max="6935" width="5.7109375" style="62" customWidth="1"/>
    <col min="6936" max="7168" width="9.140625" style="62"/>
    <col min="7169" max="7169" width="5.28515625" style="62" customWidth="1"/>
    <col min="7170" max="7170" width="49.140625" style="62" customWidth="1"/>
    <col min="7171" max="7171" width="13.5703125" style="62" customWidth="1"/>
    <col min="7172" max="7172" width="10" style="62" customWidth="1"/>
    <col min="7173" max="7173" width="11.28515625" style="62" customWidth="1"/>
    <col min="7174" max="7174" width="11.140625" style="62" customWidth="1"/>
    <col min="7175" max="7175" width="11.42578125" style="62" customWidth="1"/>
    <col min="7176" max="7176" width="10.7109375" style="62" customWidth="1"/>
    <col min="7177" max="7177" width="8.85546875" style="62" customWidth="1"/>
    <col min="7178" max="7178" width="11" style="62" customWidth="1"/>
    <col min="7179" max="7179" width="15" style="62" customWidth="1"/>
    <col min="7180" max="7180" width="9.85546875" style="62" customWidth="1"/>
    <col min="7181" max="7181" width="10.5703125" style="62" customWidth="1"/>
    <col min="7182" max="7182" width="9" style="62" customWidth="1"/>
    <col min="7183" max="7183" width="5.85546875" style="62" customWidth="1"/>
    <col min="7184" max="7184" width="6.7109375" style="62" customWidth="1"/>
    <col min="7185" max="7185" width="6.42578125" style="62" customWidth="1"/>
    <col min="7186" max="7186" width="5.85546875" style="62" customWidth="1"/>
    <col min="7187" max="7187" width="6.28515625" style="62" customWidth="1"/>
    <col min="7188" max="7189" width="5.140625" style="62" customWidth="1"/>
    <col min="7190" max="7190" width="6.85546875" style="62" customWidth="1"/>
    <col min="7191" max="7191" width="5.7109375" style="62" customWidth="1"/>
    <col min="7192" max="7424" width="9.140625" style="62"/>
    <col min="7425" max="7425" width="5.28515625" style="62" customWidth="1"/>
    <col min="7426" max="7426" width="49.140625" style="62" customWidth="1"/>
    <col min="7427" max="7427" width="13.5703125" style="62" customWidth="1"/>
    <col min="7428" max="7428" width="10" style="62" customWidth="1"/>
    <col min="7429" max="7429" width="11.28515625" style="62" customWidth="1"/>
    <col min="7430" max="7430" width="11.140625" style="62" customWidth="1"/>
    <col min="7431" max="7431" width="11.42578125" style="62" customWidth="1"/>
    <col min="7432" max="7432" width="10.7109375" style="62" customWidth="1"/>
    <col min="7433" max="7433" width="8.85546875" style="62" customWidth="1"/>
    <col min="7434" max="7434" width="11" style="62" customWidth="1"/>
    <col min="7435" max="7435" width="15" style="62" customWidth="1"/>
    <col min="7436" max="7436" width="9.85546875" style="62" customWidth="1"/>
    <col min="7437" max="7437" width="10.5703125" style="62" customWidth="1"/>
    <col min="7438" max="7438" width="9" style="62" customWidth="1"/>
    <col min="7439" max="7439" width="5.85546875" style="62" customWidth="1"/>
    <col min="7440" max="7440" width="6.7109375" style="62" customWidth="1"/>
    <col min="7441" max="7441" width="6.42578125" style="62" customWidth="1"/>
    <col min="7442" max="7442" width="5.85546875" style="62" customWidth="1"/>
    <col min="7443" max="7443" width="6.28515625" style="62" customWidth="1"/>
    <col min="7444" max="7445" width="5.140625" style="62" customWidth="1"/>
    <col min="7446" max="7446" width="6.85546875" style="62" customWidth="1"/>
    <col min="7447" max="7447" width="5.7109375" style="62" customWidth="1"/>
    <col min="7448" max="7680" width="9.140625" style="62"/>
    <col min="7681" max="7681" width="5.28515625" style="62" customWidth="1"/>
    <col min="7682" max="7682" width="49.140625" style="62" customWidth="1"/>
    <col min="7683" max="7683" width="13.5703125" style="62" customWidth="1"/>
    <col min="7684" max="7684" width="10" style="62" customWidth="1"/>
    <col min="7685" max="7685" width="11.28515625" style="62" customWidth="1"/>
    <col min="7686" max="7686" width="11.140625" style="62" customWidth="1"/>
    <col min="7687" max="7687" width="11.42578125" style="62" customWidth="1"/>
    <col min="7688" max="7688" width="10.7109375" style="62" customWidth="1"/>
    <col min="7689" max="7689" width="8.85546875" style="62" customWidth="1"/>
    <col min="7690" max="7690" width="11" style="62" customWidth="1"/>
    <col min="7691" max="7691" width="15" style="62" customWidth="1"/>
    <col min="7692" max="7692" width="9.85546875" style="62" customWidth="1"/>
    <col min="7693" max="7693" width="10.5703125" style="62" customWidth="1"/>
    <col min="7694" max="7694" width="9" style="62" customWidth="1"/>
    <col min="7695" max="7695" width="5.85546875" style="62" customWidth="1"/>
    <col min="7696" max="7696" width="6.7109375" style="62" customWidth="1"/>
    <col min="7697" max="7697" width="6.42578125" style="62" customWidth="1"/>
    <col min="7698" max="7698" width="5.85546875" style="62" customWidth="1"/>
    <col min="7699" max="7699" width="6.28515625" style="62" customWidth="1"/>
    <col min="7700" max="7701" width="5.140625" style="62" customWidth="1"/>
    <col min="7702" max="7702" width="6.85546875" style="62" customWidth="1"/>
    <col min="7703" max="7703" width="5.7109375" style="62" customWidth="1"/>
    <col min="7704" max="7936" width="9.140625" style="62"/>
    <col min="7937" max="7937" width="5.28515625" style="62" customWidth="1"/>
    <col min="7938" max="7938" width="49.140625" style="62" customWidth="1"/>
    <col min="7939" max="7939" width="13.5703125" style="62" customWidth="1"/>
    <col min="7940" max="7940" width="10" style="62" customWidth="1"/>
    <col min="7941" max="7941" width="11.28515625" style="62" customWidth="1"/>
    <col min="7942" max="7942" width="11.140625" style="62" customWidth="1"/>
    <col min="7943" max="7943" width="11.42578125" style="62" customWidth="1"/>
    <col min="7944" max="7944" width="10.7109375" style="62" customWidth="1"/>
    <col min="7945" max="7945" width="8.85546875" style="62" customWidth="1"/>
    <col min="7946" max="7946" width="11" style="62" customWidth="1"/>
    <col min="7947" max="7947" width="15" style="62" customWidth="1"/>
    <col min="7948" max="7948" width="9.85546875" style="62" customWidth="1"/>
    <col min="7949" max="7949" width="10.5703125" style="62" customWidth="1"/>
    <col min="7950" max="7950" width="9" style="62" customWidth="1"/>
    <col min="7951" max="7951" width="5.85546875" style="62" customWidth="1"/>
    <col min="7952" max="7952" width="6.7109375" style="62" customWidth="1"/>
    <col min="7953" max="7953" width="6.42578125" style="62" customWidth="1"/>
    <col min="7954" max="7954" width="5.85546875" style="62" customWidth="1"/>
    <col min="7955" max="7955" width="6.28515625" style="62" customWidth="1"/>
    <col min="7956" max="7957" width="5.140625" style="62" customWidth="1"/>
    <col min="7958" max="7958" width="6.85546875" style="62" customWidth="1"/>
    <col min="7959" max="7959" width="5.7109375" style="62" customWidth="1"/>
    <col min="7960" max="8192" width="9.140625" style="62"/>
    <col min="8193" max="8193" width="5.28515625" style="62" customWidth="1"/>
    <col min="8194" max="8194" width="49.140625" style="62" customWidth="1"/>
    <col min="8195" max="8195" width="13.5703125" style="62" customWidth="1"/>
    <col min="8196" max="8196" width="10" style="62" customWidth="1"/>
    <col min="8197" max="8197" width="11.28515625" style="62" customWidth="1"/>
    <col min="8198" max="8198" width="11.140625" style="62" customWidth="1"/>
    <col min="8199" max="8199" width="11.42578125" style="62" customWidth="1"/>
    <col min="8200" max="8200" width="10.7109375" style="62" customWidth="1"/>
    <col min="8201" max="8201" width="8.85546875" style="62" customWidth="1"/>
    <col min="8202" max="8202" width="11" style="62" customWidth="1"/>
    <col min="8203" max="8203" width="15" style="62" customWidth="1"/>
    <col min="8204" max="8204" width="9.85546875" style="62" customWidth="1"/>
    <col min="8205" max="8205" width="10.5703125" style="62" customWidth="1"/>
    <col min="8206" max="8206" width="9" style="62" customWidth="1"/>
    <col min="8207" max="8207" width="5.85546875" style="62" customWidth="1"/>
    <col min="8208" max="8208" width="6.7109375" style="62" customWidth="1"/>
    <col min="8209" max="8209" width="6.42578125" style="62" customWidth="1"/>
    <col min="8210" max="8210" width="5.85546875" style="62" customWidth="1"/>
    <col min="8211" max="8211" width="6.28515625" style="62" customWidth="1"/>
    <col min="8212" max="8213" width="5.140625" style="62" customWidth="1"/>
    <col min="8214" max="8214" width="6.85546875" style="62" customWidth="1"/>
    <col min="8215" max="8215" width="5.7109375" style="62" customWidth="1"/>
    <col min="8216" max="8448" width="9.140625" style="62"/>
    <col min="8449" max="8449" width="5.28515625" style="62" customWidth="1"/>
    <col min="8450" max="8450" width="49.140625" style="62" customWidth="1"/>
    <col min="8451" max="8451" width="13.5703125" style="62" customWidth="1"/>
    <col min="8452" max="8452" width="10" style="62" customWidth="1"/>
    <col min="8453" max="8453" width="11.28515625" style="62" customWidth="1"/>
    <col min="8454" max="8454" width="11.140625" style="62" customWidth="1"/>
    <col min="8455" max="8455" width="11.42578125" style="62" customWidth="1"/>
    <col min="8456" max="8456" width="10.7109375" style="62" customWidth="1"/>
    <col min="8457" max="8457" width="8.85546875" style="62" customWidth="1"/>
    <col min="8458" max="8458" width="11" style="62" customWidth="1"/>
    <col min="8459" max="8459" width="15" style="62" customWidth="1"/>
    <col min="8460" max="8460" width="9.85546875" style="62" customWidth="1"/>
    <col min="8461" max="8461" width="10.5703125" style="62" customWidth="1"/>
    <col min="8462" max="8462" width="9" style="62" customWidth="1"/>
    <col min="8463" max="8463" width="5.85546875" style="62" customWidth="1"/>
    <col min="8464" max="8464" width="6.7109375" style="62" customWidth="1"/>
    <col min="8465" max="8465" width="6.42578125" style="62" customWidth="1"/>
    <col min="8466" max="8466" width="5.85546875" style="62" customWidth="1"/>
    <col min="8467" max="8467" width="6.28515625" style="62" customWidth="1"/>
    <col min="8468" max="8469" width="5.140625" style="62" customWidth="1"/>
    <col min="8470" max="8470" width="6.85546875" style="62" customWidth="1"/>
    <col min="8471" max="8471" width="5.7109375" style="62" customWidth="1"/>
    <col min="8472" max="8704" width="9.140625" style="62"/>
    <col min="8705" max="8705" width="5.28515625" style="62" customWidth="1"/>
    <col min="8706" max="8706" width="49.140625" style="62" customWidth="1"/>
    <col min="8707" max="8707" width="13.5703125" style="62" customWidth="1"/>
    <col min="8708" max="8708" width="10" style="62" customWidth="1"/>
    <col min="8709" max="8709" width="11.28515625" style="62" customWidth="1"/>
    <col min="8710" max="8710" width="11.140625" style="62" customWidth="1"/>
    <col min="8711" max="8711" width="11.42578125" style="62" customWidth="1"/>
    <col min="8712" max="8712" width="10.7109375" style="62" customWidth="1"/>
    <col min="8713" max="8713" width="8.85546875" style="62" customWidth="1"/>
    <col min="8714" max="8714" width="11" style="62" customWidth="1"/>
    <col min="8715" max="8715" width="15" style="62" customWidth="1"/>
    <col min="8716" max="8716" width="9.85546875" style="62" customWidth="1"/>
    <col min="8717" max="8717" width="10.5703125" style="62" customWidth="1"/>
    <col min="8718" max="8718" width="9" style="62" customWidth="1"/>
    <col min="8719" max="8719" width="5.85546875" style="62" customWidth="1"/>
    <col min="8720" max="8720" width="6.7109375" style="62" customWidth="1"/>
    <col min="8721" max="8721" width="6.42578125" style="62" customWidth="1"/>
    <col min="8722" max="8722" width="5.85546875" style="62" customWidth="1"/>
    <col min="8723" max="8723" width="6.28515625" style="62" customWidth="1"/>
    <col min="8724" max="8725" width="5.140625" style="62" customWidth="1"/>
    <col min="8726" max="8726" width="6.85546875" style="62" customWidth="1"/>
    <col min="8727" max="8727" width="5.7109375" style="62" customWidth="1"/>
    <col min="8728" max="8960" width="9.140625" style="62"/>
    <col min="8961" max="8961" width="5.28515625" style="62" customWidth="1"/>
    <col min="8962" max="8962" width="49.140625" style="62" customWidth="1"/>
    <col min="8963" max="8963" width="13.5703125" style="62" customWidth="1"/>
    <col min="8964" max="8964" width="10" style="62" customWidth="1"/>
    <col min="8965" max="8965" width="11.28515625" style="62" customWidth="1"/>
    <col min="8966" max="8966" width="11.140625" style="62" customWidth="1"/>
    <col min="8967" max="8967" width="11.42578125" style="62" customWidth="1"/>
    <col min="8968" max="8968" width="10.7109375" style="62" customWidth="1"/>
    <col min="8969" max="8969" width="8.85546875" style="62" customWidth="1"/>
    <col min="8970" max="8970" width="11" style="62" customWidth="1"/>
    <col min="8971" max="8971" width="15" style="62" customWidth="1"/>
    <col min="8972" max="8972" width="9.85546875" style="62" customWidth="1"/>
    <col min="8973" max="8973" width="10.5703125" style="62" customWidth="1"/>
    <col min="8974" max="8974" width="9" style="62" customWidth="1"/>
    <col min="8975" max="8975" width="5.85546875" style="62" customWidth="1"/>
    <col min="8976" max="8976" width="6.7109375" style="62" customWidth="1"/>
    <col min="8977" max="8977" width="6.42578125" style="62" customWidth="1"/>
    <col min="8978" max="8978" width="5.85546875" style="62" customWidth="1"/>
    <col min="8979" max="8979" width="6.28515625" style="62" customWidth="1"/>
    <col min="8980" max="8981" width="5.140625" style="62" customWidth="1"/>
    <col min="8982" max="8982" width="6.85546875" style="62" customWidth="1"/>
    <col min="8983" max="8983" width="5.7109375" style="62" customWidth="1"/>
    <col min="8984" max="9216" width="9.140625" style="62"/>
    <col min="9217" max="9217" width="5.28515625" style="62" customWidth="1"/>
    <col min="9218" max="9218" width="49.140625" style="62" customWidth="1"/>
    <col min="9219" max="9219" width="13.5703125" style="62" customWidth="1"/>
    <col min="9220" max="9220" width="10" style="62" customWidth="1"/>
    <col min="9221" max="9221" width="11.28515625" style="62" customWidth="1"/>
    <col min="9222" max="9222" width="11.140625" style="62" customWidth="1"/>
    <col min="9223" max="9223" width="11.42578125" style="62" customWidth="1"/>
    <col min="9224" max="9224" width="10.7109375" style="62" customWidth="1"/>
    <col min="9225" max="9225" width="8.85546875" style="62" customWidth="1"/>
    <col min="9226" max="9226" width="11" style="62" customWidth="1"/>
    <col min="9227" max="9227" width="15" style="62" customWidth="1"/>
    <col min="9228" max="9228" width="9.85546875" style="62" customWidth="1"/>
    <col min="9229" max="9229" width="10.5703125" style="62" customWidth="1"/>
    <col min="9230" max="9230" width="9" style="62" customWidth="1"/>
    <col min="9231" max="9231" width="5.85546875" style="62" customWidth="1"/>
    <col min="9232" max="9232" width="6.7109375" style="62" customWidth="1"/>
    <col min="9233" max="9233" width="6.42578125" style="62" customWidth="1"/>
    <col min="9234" max="9234" width="5.85546875" style="62" customWidth="1"/>
    <col min="9235" max="9235" width="6.28515625" style="62" customWidth="1"/>
    <col min="9236" max="9237" width="5.140625" style="62" customWidth="1"/>
    <col min="9238" max="9238" width="6.85546875" style="62" customWidth="1"/>
    <col min="9239" max="9239" width="5.7109375" style="62" customWidth="1"/>
    <col min="9240" max="9472" width="9.140625" style="62"/>
    <col min="9473" max="9473" width="5.28515625" style="62" customWidth="1"/>
    <col min="9474" max="9474" width="49.140625" style="62" customWidth="1"/>
    <col min="9475" max="9475" width="13.5703125" style="62" customWidth="1"/>
    <col min="9476" max="9476" width="10" style="62" customWidth="1"/>
    <col min="9477" max="9477" width="11.28515625" style="62" customWidth="1"/>
    <col min="9478" max="9478" width="11.140625" style="62" customWidth="1"/>
    <col min="9479" max="9479" width="11.42578125" style="62" customWidth="1"/>
    <col min="9480" max="9480" width="10.7109375" style="62" customWidth="1"/>
    <col min="9481" max="9481" width="8.85546875" style="62" customWidth="1"/>
    <col min="9482" max="9482" width="11" style="62" customWidth="1"/>
    <col min="9483" max="9483" width="15" style="62" customWidth="1"/>
    <col min="9484" max="9484" width="9.85546875" style="62" customWidth="1"/>
    <col min="9485" max="9485" width="10.5703125" style="62" customWidth="1"/>
    <col min="9486" max="9486" width="9" style="62" customWidth="1"/>
    <col min="9487" max="9487" width="5.85546875" style="62" customWidth="1"/>
    <col min="9488" max="9488" width="6.7109375" style="62" customWidth="1"/>
    <col min="9489" max="9489" width="6.42578125" style="62" customWidth="1"/>
    <col min="9490" max="9490" width="5.85546875" style="62" customWidth="1"/>
    <col min="9491" max="9491" width="6.28515625" style="62" customWidth="1"/>
    <col min="9492" max="9493" width="5.140625" style="62" customWidth="1"/>
    <col min="9494" max="9494" width="6.85546875" style="62" customWidth="1"/>
    <col min="9495" max="9495" width="5.7109375" style="62" customWidth="1"/>
    <col min="9496" max="9728" width="9.140625" style="62"/>
    <col min="9729" max="9729" width="5.28515625" style="62" customWidth="1"/>
    <col min="9730" max="9730" width="49.140625" style="62" customWidth="1"/>
    <col min="9731" max="9731" width="13.5703125" style="62" customWidth="1"/>
    <col min="9732" max="9732" width="10" style="62" customWidth="1"/>
    <col min="9733" max="9733" width="11.28515625" style="62" customWidth="1"/>
    <col min="9734" max="9734" width="11.140625" style="62" customWidth="1"/>
    <col min="9735" max="9735" width="11.42578125" style="62" customWidth="1"/>
    <col min="9736" max="9736" width="10.7109375" style="62" customWidth="1"/>
    <col min="9737" max="9737" width="8.85546875" style="62" customWidth="1"/>
    <col min="9738" max="9738" width="11" style="62" customWidth="1"/>
    <col min="9739" max="9739" width="15" style="62" customWidth="1"/>
    <col min="9740" max="9740" width="9.85546875" style="62" customWidth="1"/>
    <col min="9741" max="9741" width="10.5703125" style="62" customWidth="1"/>
    <col min="9742" max="9742" width="9" style="62" customWidth="1"/>
    <col min="9743" max="9743" width="5.85546875" style="62" customWidth="1"/>
    <col min="9744" max="9744" width="6.7109375" style="62" customWidth="1"/>
    <col min="9745" max="9745" width="6.42578125" style="62" customWidth="1"/>
    <col min="9746" max="9746" width="5.85546875" style="62" customWidth="1"/>
    <col min="9747" max="9747" width="6.28515625" style="62" customWidth="1"/>
    <col min="9748" max="9749" width="5.140625" style="62" customWidth="1"/>
    <col min="9750" max="9750" width="6.85546875" style="62" customWidth="1"/>
    <col min="9751" max="9751" width="5.7109375" style="62" customWidth="1"/>
    <col min="9752" max="9984" width="9.140625" style="62"/>
    <col min="9985" max="9985" width="5.28515625" style="62" customWidth="1"/>
    <col min="9986" max="9986" width="49.140625" style="62" customWidth="1"/>
    <col min="9987" max="9987" width="13.5703125" style="62" customWidth="1"/>
    <col min="9988" max="9988" width="10" style="62" customWidth="1"/>
    <col min="9989" max="9989" width="11.28515625" style="62" customWidth="1"/>
    <col min="9990" max="9990" width="11.140625" style="62" customWidth="1"/>
    <col min="9991" max="9991" width="11.42578125" style="62" customWidth="1"/>
    <col min="9992" max="9992" width="10.7109375" style="62" customWidth="1"/>
    <col min="9993" max="9993" width="8.85546875" style="62" customWidth="1"/>
    <col min="9994" max="9994" width="11" style="62" customWidth="1"/>
    <col min="9995" max="9995" width="15" style="62" customWidth="1"/>
    <col min="9996" max="9996" width="9.85546875" style="62" customWidth="1"/>
    <col min="9997" max="9997" width="10.5703125" style="62" customWidth="1"/>
    <col min="9998" max="9998" width="9" style="62" customWidth="1"/>
    <col min="9999" max="9999" width="5.85546875" style="62" customWidth="1"/>
    <col min="10000" max="10000" width="6.7109375" style="62" customWidth="1"/>
    <col min="10001" max="10001" width="6.42578125" style="62" customWidth="1"/>
    <col min="10002" max="10002" width="5.85546875" style="62" customWidth="1"/>
    <col min="10003" max="10003" width="6.28515625" style="62" customWidth="1"/>
    <col min="10004" max="10005" width="5.140625" style="62" customWidth="1"/>
    <col min="10006" max="10006" width="6.85546875" style="62" customWidth="1"/>
    <col min="10007" max="10007" width="5.7109375" style="62" customWidth="1"/>
    <col min="10008" max="10240" width="9.140625" style="62"/>
    <col min="10241" max="10241" width="5.28515625" style="62" customWidth="1"/>
    <col min="10242" max="10242" width="49.140625" style="62" customWidth="1"/>
    <col min="10243" max="10243" width="13.5703125" style="62" customWidth="1"/>
    <col min="10244" max="10244" width="10" style="62" customWidth="1"/>
    <col min="10245" max="10245" width="11.28515625" style="62" customWidth="1"/>
    <col min="10246" max="10246" width="11.140625" style="62" customWidth="1"/>
    <col min="10247" max="10247" width="11.42578125" style="62" customWidth="1"/>
    <col min="10248" max="10248" width="10.7109375" style="62" customWidth="1"/>
    <col min="10249" max="10249" width="8.85546875" style="62" customWidth="1"/>
    <col min="10250" max="10250" width="11" style="62" customWidth="1"/>
    <col min="10251" max="10251" width="15" style="62" customWidth="1"/>
    <col min="10252" max="10252" width="9.85546875" style="62" customWidth="1"/>
    <col min="10253" max="10253" width="10.5703125" style="62" customWidth="1"/>
    <col min="10254" max="10254" width="9" style="62" customWidth="1"/>
    <col min="10255" max="10255" width="5.85546875" style="62" customWidth="1"/>
    <col min="10256" max="10256" width="6.7109375" style="62" customWidth="1"/>
    <col min="10257" max="10257" width="6.42578125" style="62" customWidth="1"/>
    <col min="10258" max="10258" width="5.85546875" style="62" customWidth="1"/>
    <col min="10259" max="10259" width="6.28515625" style="62" customWidth="1"/>
    <col min="10260" max="10261" width="5.140625" style="62" customWidth="1"/>
    <col min="10262" max="10262" width="6.85546875" style="62" customWidth="1"/>
    <col min="10263" max="10263" width="5.7109375" style="62" customWidth="1"/>
    <col min="10264" max="10496" width="9.140625" style="62"/>
    <col min="10497" max="10497" width="5.28515625" style="62" customWidth="1"/>
    <col min="10498" max="10498" width="49.140625" style="62" customWidth="1"/>
    <col min="10499" max="10499" width="13.5703125" style="62" customWidth="1"/>
    <col min="10500" max="10500" width="10" style="62" customWidth="1"/>
    <col min="10501" max="10501" width="11.28515625" style="62" customWidth="1"/>
    <col min="10502" max="10502" width="11.140625" style="62" customWidth="1"/>
    <col min="10503" max="10503" width="11.42578125" style="62" customWidth="1"/>
    <col min="10504" max="10504" width="10.7109375" style="62" customWidth="1"/>
    <col min="10505" max="10505" width="8.85546875" style="62" customWidth="1"/>
    <col min="10506" max="10506" width="11" style="62" customWidth="1"/>
    <col min="10507" max="10507" width="15" style="62" customWidth="1"/>
    <col min="10508" max="10508" width="9.85546875" style="62" customWidth="1"/>
    <col min="10509" max="10509" width="10.5703125" style="62" customWidth="1"/>
    <col min="10510" max="10510" width="9" style="62" customWidth="1"/>
    <col min="10511" max="10511" width="5.85546875" style="62" customWidth="1"/>
    <col min="10512" max="10512" width="6.7109375" style="62" customWidth="1"/>
    <col min="10513" max="10513" width="6.42578125" style="62" customWidth="1"/>
    <col min="10514" max="10514" width="5.85546875" style="62" customWidth="1"/>
    <col min="10515" max="10515" width="6.28515625" style="62" customWidth="1"/>
    <col min="10516" max="10517" width="5.140625" style="62" customWidth="1"/>
    <col min="10518" max="10518" width="6.85546875" style="62" customWidth="1"/>
    <col min="10519" max="10519" width="5.7109375" style="62" customWidth="1"/>
    <col min="10520" max="10752" width="9.140625" style="62"/>
    <col min="10753" max="10753" width="5.28515625" style="62" customWidth="1"/>
    <col min="10754" max="10754" width="49.140625" style="62" customWidth="1"/>
    <col min="10755" max="10755" width="13.5703125" style="62" customWidth="1"/>
    <col min="10756" max="10756" width="10" style="62" customWidth="1"/>
    <col min="10757" max="10757" width="11.28515625" style="62" customWidth="1"/>
    <col min="10758" max="10758" width="11.140625" style="62" customWidth="1"/>
    <col min="10759" max="10759" width="11.42578125" style="62" customWidth="1"/>
    <col min="10760" max="10760" width="10.7109375" style="62" customWidth="1"/>
    <col min="10761" max="10761" width="8.85546875" style="62" customWidth="1"/>
    <col min="10762" max="10762" width="11" style="62" customWidth="1"/>
    <col min="10763" max="10763" width="15" style="62" customWidth="1"/>
    <col min="10764" max="10764" width="9.85546875" style="62" customWidth="1"/>
    <col min="10765" max="10765" width="10.5703125" style="62" customWidth="1"/>
    <col min="10766" max="10766" width="9" style="62" customWidth="1"/>
    <col min="10767" max="10767" width="5.85546875" style="62" customWidth="1"/>
    <col min="10768" max="10768" width="6.7109375" style="62" customWidth="1"/>
    <col min="10769" max="10769" width="6.42578125" style="62" customWidth="1"/>
    <col min="10770" max="10770" width="5.85546875" style="62" customWidth="1"/>
    <col min="10771" max="10771" width="6.28515625" style="62" customWidth="1"/>
    <col min="10772" max="10773" width="5.140625" style="62" customWidth="1"/>
    <col min="10774" max="10774" width="6.85546875" style="62" customWidth="1"/>
    <col min="10775" max="10775" width="5.7109375" style="62" customWidth="1"/>
    <col min="10776" max="11008" width="9.140625" style="62"/>
    <col min="11009" max="11009" width="5.28515625" style="62" customWidth="1"/>
    <col min="11010" max="11010" width="49.140625" style="62" customWidth="1"/>
    <col min="11011" max="11011" width="13.5703125" style="62" customWidth="1"/>
    <col min="11012" max="11012" width="10" style="62" customWidth="1"/>
    <col min="11013" max="11013" width="11.28515625" style="62" customWidth="1"/>
    <col min="11014" max="11014" width="11.140625" style="62" customWidth="1"/>
    <col min="11015" max="11015" width="11.42578125" style="62" customWidth="1"/>
    <col min="11016" max="11016" width="10.7109375" style="62" customWidth="1"/>
    <col min="11017" max="11017" width="8.85546875" style="62" customWidth="1"/>
    <col min="11018" max="11018" width="11" style="62" customWidth="1"/>
    <col min="11019" max="11019" width="15" style="62" customWidth="1"/>
    <col min="11020" max="11020" width="9.85546875" style="62" customWidth="1"/>
    <col min="11021" max="11021" width="10.5703125" style="62" customWidth="1"/>
    <col min="11022" max="11022" width="9" style="62" customWidth="1"/>
    <col min="11023" max="11023" width="5.85546875" style="62" customWidth="1"/>
    <col min="11024" max="11024" width="6.7109375" style="62" customWidth="1"/>
    <col min="11025" max="11025" width="6.42578125" style="62" customWidth="1"/>
    <col min="11026" max="11026" width="5.85546875" style="62" customWidth="1"/>
    <col min="11027" max="11027" width="6.28515625" style="62" customWidth="1"/>
    <col min="11028" max="11029" width="5.140625" style="62" customWidth="1"/>
    <col min="11030" max="11030" width="6.85546875" style="62" customWidth="1"/>
    <col min="11031" max="11031" width="5.7109375" style="62" customWidth="1"/>
    <col min="11032" max="11264" width="9.140625" style="62"/>
    <col min="11265" max="11265" width="5.28515625" style="62" customWidth="1"/>
    <col min="11266" max="11266" width="49.140625" style="62" customWidth="1"/>
    <col min="11267" max="11267" width="13.5703125" style="62" customWidth="1"/>
    <col min="11268" max="11268" width="10" style="62" customWidth="1"/>
    <col min="11269" max="11269" width="11.28515625" style="62" customWidth="1"/>
    <col min="11270" max="11270" width="11.140625" style="62" customWidth="1"/>
    <col min="11271" max="11271" width="11.42578125" style="62" customWidth="1"/>
    <col min="11272" max="11272" width="10.7109375" style="62" customWidth="1"/>
    <col min="11273" max="11273" width="8.85546875" style="62" customWidth="1"/>
    <col min="11274" max="11274" width="11" style="62" customWidth="1"/>
    <col min="11275" max="11275" width="15" style="62" customWidth="1"/>
    <col min="11276" max="11276" width="9.85546875" style="62" customWidth="1"/>
    <col min="11277" max="11277" width="10.5703125" style="62" customWidth="1"/>
    <col min="11278" max="11278" width="9" style="62" customWidth="1"/>
    <col min="11279" max="11279" width="5.85546875" style="62" customWidth="1"/>
    <col min="11280" max="11280" width="6.7109375" style="62" customWidth="1"/>
    <col min="11281" max="11281" width="6.42578125" style="62" customWidth="1"/>
    <col min="11282" max="11282" width="5.85546875" style="62" customWidth="1"/>
    <col min="11283" max="11283" width="6.28515625" style="62" customWidth="1"/>
    <col min="11284" max="11285" width="5.140625" style="62" customWidth="1"/>
    <col min="11286" max="11286" width="6.85546875" style="62" customWidth="1"/>
    <col min="11287" max="11287" width="5.7109375" style="62" customWidth="1"/>
    <col min="11288" max="11520" width="9.140625" style="62"/>
    <col min="11521" max="11521" width="5.28515625" style="62" customWidth="1"/>
    <col min="11522" max="11522" width="49.140625" style="62" customWidth="1"/>
    <col min="11523" max="11523" width="13.5703125" style="62" customWidth="1"/>
    <col min="11524" max="11524" width="10" style="62" customWidth="1"/>
    <col min="11525" max="11525" width="11.28515625" style="62" customWidth="1"/>
    <col min="11526" max="11526" width="11.140625" style="62" customWidth="1"/>
    <col min="11527" max="11527" width="11.42578125" style="62" customWidth="1"/>
    <col min="11528" max="11528" width="10.7109375" style="62" customWidth="1"/>
    <col min="11529" max="11529" width="8.85546875" style="62" customWidth="1"/>
    <col min="11530" max="11530" width="11" style="62" customWidth="1"/>
    <col min="11531" max="11531" width="15" style="62" customWidth="1"/>
    <col min="11532" max="11532" width="9.85546875" style="62" customWidth="1"/>
    <col min="11533" max="11533" width="10.5703125" style="62" customWidth="1"/>
    <col min="11534" max="11534" width="9" style="62" customWidth="1"/>
    <col min="11535" max="11535" width="5.85546875" style="62" customWidth="1"/>
    <col min="11536" max="11536" width="6.7109375" style="62" customWidth="1"/>
    <col min="11537" max="11537" width="6.42578125" style="62" customWidth="1"/>
    <col min="11538" max="11538" width="5.85546875" style="62" customWidth="1"/>
    <col min="11539" max="11539" width="6.28515625" style="62" customWidth="1"/>
    <col min="11540" max="11541" width="5.140625" style="62" customWidth="1"/>
    <col min="11542" max="11542" width="6.85546875" style="62" customWidth="1"/>
    <col min="11543" max="11543" width="5.7109375" style="62" customWidth="1"/>
    <col min="11544" max="11776" width="9.140625" style="62"/>
    <col min="11777" max="11777" width="5.28515625" style="62" customWidth="1"/>
    <col min="11778" max="11778" width="49.140625" style="62" customWidth="1"/>
    <col min="11779" max="11779" width="13.5703125" style="62" customWidth="1"/>
    <col min="11780" max="11780" width="10" style="62" customWidth="1"/>
    <col min="11781" max="11781" width="11.28515625" style="62" customWidth="1"/>
    <col min="11782" max="11782" width="11.140625" style="62" customWidth="1"/>
    <col min="11783" max="11783" width="11.42578125" style="62" customWidth="1"/>
    <col min="11784" max="11784" width="10.7109375" style="62" customWidth="1"/>
    <col min="11785" max="11785" width="8.85546875" style="62" customWidth="1"/>
    <col min="11786" max="11786" width="11" style="62" customWidth="1"/>
    <col min="11787" max="11787" width="15" style="62" customWidth="1"/>
    <col min="11788" max="11788" width="9.85546875" style="62" customWidth="1"/>
    <col min="11789" max="11789" width="10.5703125" style="62" customWidth="1"/>
    <col min="11790" max="11790" width="9" style="62" customWidth="1"/>
    <col min="11791" max="11791" width="5.85546875" style="62" customWidth="1"/>
    <col min="11792" max="11792" width="6.7109375" style="62" customWidth="1"/>
    <col min="11793" max="11793" width="6.42578125" style="62" customWidth="1"/>
    <col min="11794" max="11794" width="5.85546875" style="62" customWidth="1"/>
    <col min="11795" max="11795" width="6.28515625" style="62" customWidth="1"/>
    <col min="11796" max="11797" width="5.140625" style="62" customWidth="1"/>
    <col min="11798" max="11798" width="6.85546875" style="62" customWidth="1"/>
    <col min="11799" max="11799" width="5.7109375" style="62" customWidth="1"/>
    <col min="11800" max="12032" width="9.140625" style="62"/>
    <col min="12033" max="12033" width="5.28515625" style="62" customWidth="1"/>
    <col min="12034" max="12034" width="49.140625" style="62" customWidth="1"/>
    <col min="12035" max="12035" width="13.5703125" style="62" customWidth="1"/>
    <col min="12036" max="12036" width="10" style="62" customWidth="1"/>
    <col min="12037" max="12037" width="11.28515625" style="62" customWidth="1"/>
    <col min="12038" max="12038" width="11.140625" style="62" customWidth="1"/>
    <col min="12039" max="12039" width="11.42578125" style="62" customWidth="1"/>
    <col min="12040" max="12040" width="10.7109375" style="62" customWidth="1"/>
    <col min="12041" max="12041" width="8.85546875" style="62" customWidth="1"/>
    <col min="12042" max="12042" width="11" style="62" customWidth="1"/>
    <col min="12043" max="12043" width="15" style="62" customWidth="1"/>
    <col min="12044" max="12044" width="9.85546875" style="62" customWidth="1"/>
    <col min="12045" max="12045" width="10.5703125" style="62" customWidth="1"/>
    <col min="12046" max="12046" width="9" style="62" customWidth="1"/>
    <col min="12047" max="12047" width="5.85546875" style="62" customWidth="1"/>
    <col min="12048" max="12048" width="6.7109375" style="62" customWidth="1"/>
    <col min="12049" max="12049" width="6.42578125" style="62" customWidth="1"/>
    <col min="12050" max="12050" width="5.85546875" style="62" customWidth="1"/>
    <col min="12051" max="12051" width="6.28515625" style="62" customWidth="1"/>
    <col min="12052" max="12053" width="5.140625" style="62" customWidth="1"/>
    <col min="12054" max="12054" width="6.85546875" style="62" customWidth="1"/>
    <col min="12055" max="12055" width="5.7109375" style="62" customWidth="1"/>
    <col min="12056" max="12288" width="9.140625" style="62"/>
    <col min="12289" max="12289" width="5.28515625" style="62" customWidth="1"/>
    <col min="12290" max="12290" width="49.140625" style="62" customWidth="1"/>
    <col min="12291" max="12291" width="13.5703125" style="62" customWidth="1"/>
    <col min="12292" max="12292" width="10" style="62" customWidth="1"/>
    <col min="12293" max="12293" width="11.28515625" style="62" customWidth="1"/>
    <col min="12294" max="12294" width="11.140625" style="62" customWidth="1"/>
    <col min="12295" max="12295" width="11.42578125" style="62" customWidth="1"/>
    <col min="12296" max="12296" width="10.7109375" style="62" customWidth="1"/>
    <col min="12297" max="12297" width="8.85546875" style="62" customWidth="1"/>
    <col min="12298" max="12298" width="11" style="62" customWidth="1"/>
    <col min="12299" max="12299" width="15" style="62" customWidth="1"/>
    <col min="12300" max="12300" width="9.85546875" style="62" customWidth="1"/>
    <col min="12301" max="12301" width="10.5703125" style="62" customWidth="1"/>
    <col min="12302" max="12302" width="9" style="62" customWidth="1"/>
    <col min="12303" max="12303" width="5.85546875" style="62" customWidth="1"/>
    <col min="12304" max="12304" width="6.7109375" style="62" customWidth="1"/>
    <col min="12305" max="12305" width="6.42578125" style="62" customWidth="1"/>
    <col min="12306" max="12306" width="5.85546875" style="62" customWidth="1"/>
    <col min="12307" max="12307" width="6.28515625" style="62" customWidth="1"/>
    <col min="12308" max="12309" width="5.140625" style="62" customWidth="1"/>
    <col min="12310" max="12310" width="6.85546875" style="62" customWidth="1"/>
    <col min="12311" max="12311" width="5.7109375" style="62" customWidth="1"/>
    <col min="12312" max="12544" width="9.140625" style="62"/>
    <col min="12545" max="12545" width="5.28515625" style="62" customWidth="1"/>
    <col min="12546" max="12546" width="49.140625" style="62" customWidth="1"/>
    <col min="12547" max="12547" width="13.5703125" style="62" customWidth="1"/>
    <col min="12548" max="12548" width="10" style="62" customWidth="1"/>
    <col min="12549" max="12549" width="11.28515625" style="62" customWidth="1"/>
    <col min="12550" max="12550" width="11.140625" style="62" customWidth="1"/>
    <col min="12551" max="12551" width="11.42578125" style="62" customWidth="1"/>
    <col min="12552" max="12552" width="10.7109375" style="62" customWidth="1"/>
    <col min="12553" max="12553" width="8.85546875" style="62" customWidth="1"/>
    <col min="12554" max="12554" width="11" style="62" customWidth="1"/>
    <col min="12555" max="12555" width="15" style="62" customWidth="1"/>
    <col min="12556" max="12556" width="9.85546875" style="62" customWidth="1"/>
    <col min="12557" max="12557" width="10.5703125" style="62" customWidth="1"/>
    <col min="12558" max="12558" width="9" style="62" customWidth="1"/>
    <col min="12559" max="12559" width="5.85546875" style="62" customWidth="1"/>
    <col min="12560" max="12560" width="6.7109375" style="62" customWidth="1"/>
    <col min="12561" max="12561" width="6.42578125" style="62" customWidth="1"/>
    <col min="12562" max="12562" width="5.85546875" style="62" customWidth="1"/>
    <col min="12563" max="12563" width="6.28515625" style="62" customWidth="1"/>
    <col min="12564" max="12565" width="5.140625" style="62" customWidth="1"/>
    <col min="12566" max="12566" width="6.85546875" style="62" customWidth="1"/>
    <col min="12567" max="12567" width="5.7109375" style="62" customWidth="1"/>
    <col min="12568" max="12800" width="9.140625" style="62"/>
    <col min="12801" max="12801" width="5.28515625" style="62" customWidth="1"/>
    <col min="12802" max="12802" width="49.140625" style="62" customWidth="1"/>
    <col min="12803" max="12803" width="13.5703125" style="62" customWidth="1"/>
    <col min="12804" max="12804" width="10" style="62" customWidth="1"/>
    <col min="12805" max="12805" width="11.28515625" style="62" customWidth="1"/>
    <col min="12806" max="12806" width="11.140625" style="62" customWidth="1"/>
    <col min="12807" max="12807" width="11.42578125" style="62" customWidth="1"/>
    <col min="12808" max="12808" width="10.7109375" style="62" customWidth="1"/>
    <col min="12809" max="12809" width="8.85546875" style="62" customWidth="1"/>
    <col min="12810" max="12810" width="11" style="62" customWidth="1"/>
    <col min="12811" max="12811" width="15" style="62" customWidth="1"/>
    <col min="12812" max="12812" width="9.85546875" style="62" customWidth="1"/>
    <col min="12813" max="12813" width="10.5703125" style="62" customWidth="1"/>
    <col min="12814" max="12814" width="9" style="62" customWidth="1"/>
    <col min="12815" max="12815" width="5.85546875" style="62" customWidth="1"/>
    <col min="12816" max="12816" width="6.7109375" style="62" customWidth="1"/>
    <col min="12817" max="12817" width="6.42578125" style="62" customWidth="1"/>
    <col min="12818" max="12818" width="5.85546875" style="62" customWidth="1"/>
    <col min="12819" max="12819" width="6.28515625" style="62" customWidth="1"/>
    <col min="12820" max="12821" width="5.140625" style="62" customWidth="1"/>
    <col min="12822" max="12822" width="6.85546875" style="62" customWidth="1"/>
    <col min="12823" max="12823" width="5.7109375" style="62" customWidth="1"/>
    <col min="12824" max="13056" width="9.140625" style="62"/>
    <col min="13057" max="13057" width="5.28515625" style="62" customWidth="1"/>
    <col min="13058" max="13058" width="49.140625" style="62" customWidth="1"/>
    <col min="13059" max="13059" width="13.5703125" style="62" customWidth="1"/>
    <col min="13060" max="13060" width="10" style="62" customWidth="1"/>
    <col min="13061" max="13061" width="11.28515625" style="62" customWidth="1"/>
    <col min="13062" max="13062" width="11.140625" style="62" customWidth="1"/>
    <col min="13063" max="13063" width="11.42578125" style="62" customWidth="1"/>
    <col min="13064" max="13064" width="10.7109375" style="62" customWidth="1"/>
    <col min="13065" max="13065" width="8.85546875" style="62" customWidth="1"/>
    <col min="13066" max="13066" width="11" style="62" customWidth="1"/>
    <col min="13067" max="13067" width="15" style="62" customWidth="1"/>
    <col min="13068" max="13068" width="9.85546875" style="62" customWidth="1"/>
    <col min="13069" max="13069" width="10.5703125" style="62" customWidth="1"/>
    <col min="13070" max="13070" width="9" style="62" customWidth="1"/>
    <col min="13071" max="13071" width="5.85546875" style="62" customWidth="1"/>
    <col min="13072" max="13072" width="6.7109375" style="62" customWidth="1"/>
    <col min="13073" max="13073" width="6.42578125" style="62" customWidth="1"/>
    <col min="13074" max="13074" width="5.85546875" style="62" customWidth="1"/>
    <col min="13075" max="13075" width="6.28515625" style="62" customWidth="1"/>
    <col min="13076" max="13077" width="5.140625" style="62" customWidth="1"/>
    <col min="13078" max="13078" width="6.85546875" style="62" customWidth="1"/>
    <col min="13079" max="13079" width="5.7109375" style="62" customWidth="1"/>
    <col min="13080" max="13312" width="9.140625" style="62"/>
    <col min="13313" max="13313" width="5.28515625" style="62" customWidth="1"/>
    <col min="13314" max="13314" width="49.140625" style="62" customWidth="1"/>
    <col min="13315" max="13315" width="13.5703125" style="62" customWidth="1"/>
    <col min="13316" max="13316" width="10" style="62" customWidth="1"/>
    <col min="13317" max="13317" width="11.28515625" style="62" customWidth="1"/>
    <col min="13318" max="13318" width="11.140625" style="62" customWidth="1"/>
    <col min="13319" max="13319" width="11.42578125" style="62" customWidth="1"/>
    <col min="13320" max="13320" width="10.7109375" style="62" customWidth="1"/>
    <col min="13321" max="13321" width="8.85546875" style="62" customWidth="1"/>
    <col min="13322" max="13322" width="11" style="62" customWidth="1"/>
    <col min="13323" max="13323" width="15" style="62" customWidth="1"/>
    <col min="13324" max="13324" width="9.85546875" style="62" customWidth="1"/>
    <col min="13325" max="13325" width="10.5703125" style="62" customWidth="1"/>
    <col min="13326" max="13326" width="9" style="62" customWidth="1"/>
    <col min="13327" max="13327" width="5.85546875" style="62" customWidth="1"/>
    <col min="13328" max="13328" width="6.7109375" style="62" customWidth="1"/>
    <col min="13329" max="13329" width="6.42578125" style="62" customWidth="1"/>
    <col min="13330" max="13330" width="5.85546875" style="62" customWidth="1"/>
    <col min="13331" max="13331" width="6.28515625" style="62" customWidth="1"/>
    <col min="13332" max="13333" width="5.140625" style="62" customWidth="1"/>
    <col min="13334" max="13334" width="6.85546875" style="62" customWidth="1"/>
    <col min="13335" max="13335" width="5.7109375" style="62" customWidth="1"/>
    <col min="13336" max="13568" width="9.140625" style="62"/>
    <col min="13569" max="13569" width="5.28515625" style="62" customWidth="1"/>
    <col min="13570" max="13570" width="49.140625" style="62" customWidth="1"/>
    <col min="13571" max="13571" width="13.5703125" style="62" customWidth="1"/>
    <col min="13572" max="13572" width="10" style="62" customWidth="1"/>
    <col min="13573" max="13573" width="11.28515625" style="62" customWidth="1"/>
    <col min="13574" max="13574" width="11.140625" style="62" customWidth="1"/>
    <col min="13575" max="13575" width="11.42578125" style="62" customWidth="1"/>
    <col min="13576" max="13576" width="10.7109375" style="62" customWidth="1"/>
    <col min="13577" max="13577" width="8.85546875" style="62" customWidth="1"/>
    <col min="13578" max="13578" width="11" style="62" customWidth="1"/>
    <col min="13579" max="13579" width="15" style="62" customWidth="1"/>
    <col min="13580" max="13580" width="9.85546875" style="62" customWidth="1"/>
    <col min="13581" max="13581" width="10.5703125" style="62" customWidth="1"/>
    <col min="13582" max="13582" width="9" style="62" customWidth="1"/>
    <col min="13583" max="13583" width="5.85546875" style="62" customWidth="1"/>
    <col min="13584" max="13584" width="6.7109375" style="62" customWidth="1"/>
    <col min="13585" max="13585" width="6.42578125" style="62" customWidth="1"/>
    <col min="13586" max="13586" width="5.85546875" style="62" customWidth="1"/>
    <col min="13587" max="13587" width="6.28515625" style="62" customWidth="1"/>
    <col min="13588" max="13589" width="5.140625" style="62" customWidth="1"/>
    <col min="13590" max="13590" width="6.85546875" style="62" customWidth="1"/>
    <col min="13591" max="13591" width="5.7109375" style="62" customWidth="1"/>
    <col min="13592" max="13824" width="9.140625" style="62"/>
    <col min="13825" max="13825" width="5.28515625" style="62" customWidth="1"/>
    <col min="13826" max="13826" width="49.140625" style="62" customWidth="1"/>
    <col min="13827" max="13827" width="13.5703125" style="62" customWidth="1"/>
    <col min="13828" max="13828" width="10" style="62" customWidth="1"/>
    <col min="13829" max="13829" width="11.28515625" style="62" customWidth="1"/>
    <col min="13830" max="13830" width="11.140625" style="62" customWidth="1"/>
    <col min="13831" max="13831" width="11.42578125" style="62" customWidth="1"/>
    <col min="13832" max="13832" width="10.7109375" style="62" customWidth="1"/>
    <col min="13833" max="13833" width="8.85546875" style="62" customWidth="1"/>
    <col min="13834" max="13834" width="11" style="62" customWidth="1"/>
    <col min="13835" max="13835" width="15" style="62" customWidth="1"/>
    <col min="13836" max="13836" width="9.85546875" style="62" customWidth="1"/>
    <col min="13837" max="13837" width="10.5703125" style="62" customWidth="1"/>
    <col min="13838" max="13838" width="9" style="62" customWidth="1"/>
    <col min="13839" max="13839" width="5.85546875" style="62" customWidth="1"/>
    <col min="13840" max="13840" width="6.7109375" style="62" customWidth="1"/>
    <col min="13841" max="13841" width="6.42578125" style="62" customWidth="1"/>
    <col min="13842" max="13842" width="5.85546875" style="62" customWidth="1"/>
    <col min="13843" max="13843" width="6.28515625" style="62" customWidth="1"/>
    <col min="13844" max="13845" width="5.140625" style="62" customWidth="1"/>
    <col min="13846" max="13846" width="6.85546875" style="62" customWidth="1"/>
    <col min="13847" max="13847" width="5.7109375" style="62" customWidth="1"/>
    <col min="13848" max="14080" width="9.140625" style="62"/>
    <col min="14081" max="14081" width="5.28515625" style="62" customWidth="1"/>
    <col min="14082" max="14082" width="49.140625" style="62" customWidth="1"/>
    <col min="14083" max="14083" width="13.5703125" style="62" customWidth="1"/>
    <col min="14084" max="14084" width="10" style="62" customWidth="1"/>
    <col min="14085" max="14085" width="11.28515625" style="62" customWidth="1"/>
    <col min="14086" max="14086" width="11.140625" style="62" customWidth="1"/>
    <col min="14087" max="14087" width="11.42578125" style="62" customWidth="1"/>
    <col min="14088" max="14088" width="10.7109375" style="62" customWidth="1"/>
    <col min="14089" max="14089" width="8.85546875" style="62" customWidth="1"/>
    <col min="14090" max="14090" width="11" style="62" customWidth="1"/>
    <col min="14091" max="14091" width="15" style="62" customWidth="1"/>
    <col min="14092" max="14092" width="9.85546875" style="62" customWidth="1"/>
    <col min="14093" max="14093" width="10.5703125" style="62" customWidth="1"/>
    <col min="14094" max="14094" width="9" style="62" customWidth="1"/>
    <col min="14095" max="14095" width="5.85546875" style="62" customWidth="1"/>
    <col min="14096" max="14096" width="6.7109375" style="62" customWidth="1"/>
    <col min="14097" max="14097" width="6.42578125" style="62" customWidth="1"/>
    <col min="14098" max="14098" width="5.85546875" style="62" customWidth="1"/>
    <col min="14099" max="14099" width="6.28515625" style="62" customWidth="1"/>
    <col min="14100" max="14101" width="5.140625" style="62" customWidth="1"/>
    <col min="14102" max="14102" width="6.85546875" style="62" customWidth="1"/>
    <col min="14103" max="14103" width="5.7109375" style="62" customWidth="1"/>
    <col min="14104" max="14336" width="9.140625" style="62"/>
    <col min="14337" max="14337" width="5.28515625" style="62" customWidth="1"/>
    <col min="14338" max="14338" width="49.140625" style="62" customWidth="1"/>
    <col min="14339" max="14339" width="13.5703125" style="62" customWidth="1"/>
    <col min="14340" max="14340" width="10" style="62" customWidth="1"/>
    <col min="14341" max="14341" width="11.28515625" style="62" customWidth="1"/>
    <col min="14342" max="14342" width="11.140625" style="62" customWidth="1"/>
    <col min="14343" max="14343" width="11.42578125" style="62" customWidth="1"/>
    <col min="14344" max="14344" width="10.7109375" style="62" customWidth="1"/>
    <col min="14345" max="14345" width="8.85546875" style="62" customWidth="1"/>
    <col min="14346" max="14346" width="11" style="62" customWidth="1"/>
    <col min="14347" max="14347" width="15" style="62" customWidth="1"/>
    <col min="14348" max="14348" width="9.85546875" style="62" customWidth="1"/>
    <col min="14349" max="14349" width="10.5703125" style="62" customWidth="1"/>
    <col min="14350" max="14350" width="9" style="62" customWidth="1"/>
    <col min="14351" max="14351" width="5.85546875" style="62" customWidth="1"/>
    <col min="14352" max="14352" width="6.7109375" style="62" customWidth="1"/>
    <col min="14353" max="14353" width="6.42578125" style="62" customWidth="1"/>
    <col min="14354" max="14354" width="5.85546875" style="62" customWidth="1"/>
    <col min="14355" max="14355" width="6.28515625" style="62" customWidth="1"/>
    <col min="14356" max="14357" width="5.140625" style="62" customWidth="1"/>
    <col min="14358" max="14358" width="6.85546875" style="62" customWidth="1"/>
    <col min="14359" max="14359" width="5.7109375" style="62" customWidth="1"/>
    <col min="14360" max="14592" width="9.140625" style="62"/>
    <col min="14593" max="14593" width="5.28515625" style="62" customWidth="1"/>
    <col min="14594" max="14594" width="49.140625" style="62" customWidth="1"/>
    <col min="14595" max="14595" width="13.5703125" style="62" customWidth="1"/>
    <col min="14596" max="14596" width="10" style="62" customWidth="1"/>
    <col min="14597" max="14597" width="11.28515625" style="62" customWidth="1"/>
    <col min="14598" max="14598" width="11.140625" style="62" customWidth="1"/>
    <col min="14599" max="14599" width="11.42578125" style="62" customWidth="1"/>
    <col min="14600" max="14600" width="10.7109375" style="62" customWidth="1"/>
    <col min="14601" max="14601" width="8.85546875" style="62" customWidth="1"/>
    <col min="14602" max="14602" width="11" style="62" customWidth="1"/>
    <col min="14603" max="14603" width="15" style="62" customWidth="1"/>
    <col min="14604" max="14604" width="9.85546875" style="62" customWidth="1"/>
    <col min="14605" max="14605" width="10.5703125" style="62" customWidth="1"/>
    <col min="14606" max="14606" width="9" style="62" customWidth="1"/>
    <col min="14607" max="14607" width="5.85546875" style="62" customWidth="1"/>
    <col min="14608" max="14608" width="6.7109375" style="62" customWidth="1"/>
    <col min="14609" max="14609" width="6.42578125" style="62" customWidth="1"/>
    <col min="14610" max="14610" width="5.85546875" style="62" customWidth="1"/>
    <col min="14611" max="14611" width="6.28515625" style="62" customWidth="1"/>
    <col min="14612" max="14613" width="5.140625" style="62" customWidth="1"/>
    <col min="14614" max="14614" width="6.85546875" style="62" customWidth="1"/>
    <col min="14615" max="14615" width="5.7109375" style="62" customWidth="1"/>
    <col min="14616" max="14848" width="9.140625" style="62"/>
    <col min="14849" max="14849" width="5.28515625" style="62" customWidth="1"/>
    <col min="14850" max="14850" width="49.140625" style="62" customWidth="1"/>
    <col min="14851" max="14851" width="13.5703125" style="62" customWidth="1"/>
    <col min="14852" max="14852" width="10" style="62" customWidth="1"/>
    <col min="14853" max="14853" width="11.28515625" style="62" customWidth="1"/>
    <col min="14854" max="14854" width="11.140625" style="62" customWidth="1"/>
    <col min="14855" max="14855" width="11.42578125" style="62" customWidth="1"/>
    <col min="14856" max="14856" width="10.7109375" style="62" customWidth="1"/>
    <col min="14857" max="14857" width="8.85546875" style="62" customWidth="1"/>
    <col min="14858" max="14858" width="11" style="62" customWidth="1"/>
    <col min="14859" max="14859" width="15" style="62" customWidth="1"/>
    <col min="14860" max="14860" width="9.85546875" style="62" customWidth="1"/>
    <col min="14861" max="14861" width="10.5703125" style="62" customWidth="1"/>
    <col min="14862" max="14862" width="9" style="62" customWidth="1"/>
    <col min="14863" max="14863" width="5.85546875" style="62" customWidth="1"/>
    <col min="14864" max="14864" width="6.7109375" style="62" customWidth="1"/>
    <col min="14865" max="14865" width="6.42578125" style="62" customWidth="1"/>
    <col min="14866" max="14866" width="5.85546875" style="62" customWidth="1"/>
    <col min="14867" max="14867" width="6.28515625" style="62" customWidth="1"/>
    <col min="14868" max="14869" width="5.140625" style="62" customWidth="1"/>
    <col min="14870" max="14870" width="6.85546875" style="62" customWidth="1"/>
    <col min="14871" max="14871" width="5.7109375" style="62" customWidth="1"/>
    <col min="14872" max="15104" width="9.140625" style="62"/>
    <col min="15105" max="15105" width="5.28515625" style="62" customWidth="1"/>
    <col min="15106" max="15106" width="49.140625" style="62" customWidth="1"/>
    <col min="15107" max="15107" width="13.5703125" style="62" customWidth="1"/>
    <col min="15108" max="15108" width="10" style="62" customWidth="1"/>
    <col min="15109" max="15109" width="11.28515625" style="62" customWidth="1"/>
    <col min="15110" max="15110" width="11.140625" style="62" customWidth="1"/>
    <col min="15111" max="15111" width="11.42578125" style="62" customWidth="1"/>
    <col min="15112" max="15112" width="10.7109375" style="62" customWidth="1"/>
    <col min="15113" max="15113" width="8.85546875" style="62" customWidth="1"/>
    <col min="15114" max="15114" width="11" style="62" customWidth="1"/>
    <col min="15115" max="15115" width="15" style="62" customWidth="1"/>
    <col min="15116" max="15116" width="9.85546875" style="62" customWidth="1"/>
    <col min="15117" max="15117" width="10.5703125" style="62" customWidth="1"/>
    <col min="15118" max="15118" width="9" style="62" customWidth="1"/>
    <col min="15119" max="15119" width="5.85546875" style="62" customWidth="1"/>
    <col min="15120" max="15120" width="6.7109375" style="62" customWidth="1"/>
    <col min="15121" max="15121" width="6.42578125" style="62" customWidth="1"/>
    <col min="15122" max="15122" width="5.85546875" style="62" customWidth="1"/>
    <col min="15123" max="15123" width="6.28515625" style="62" customWidth="1"/>
    <col min="15124" max="15125" width="5.140625" style="62" customWidth="1"/>
    <col min="15126" max="15126" width="6.85546875" style="62" customWidth="1"/>
    <col min="15127" max="15127" width="5.7109375" style="62" customWidth="1"/>
    <col min="15128" max="15360" width="9.140625" style="62"/>
    <col min="15361" max="15361" width="5.28515625" style="62" customWidth="1"/>
    <col min="15362" max="15362" width="49.140625" style="62" customWidth="1"/>
    <col min="15363" max="15363" width="13.5703125" style="62" customWidth="1"/>
    <col min="15364" max="15364" width="10" style="62" customWidth="1"/>
    <col min="15365" max="15365" width="11.28515625" style="62" customWidth="1"/>
    <col min="15366" max="15366" width="11.140625" style="62" customWidth="1"/>
    <col min="15367" max="15367" width="11.42578125" style="62" customWidth="1"/>
    <col min="15368" max="15368" width="10.7109375" style="62" customWidth="1"/>
    <col min="15369" max="15369" width="8.85546875" style="62" customWidth="1"/>
    <col min="15370" max="15370" width="11" style="62" customWidth="1"/>
    <col min="15371" max="15371" width="15" style="62" customWidth="1"/>
    <col min="15372" max="15372" width="9.85546875" style="62" customWidth="1"/>
    <col min="15373" max="15373" width="10.5703125" style="62" customWidth="1"/>
    <col min="15374" max="15374" width="9" style="62" customWidth="1"/>
    <col min="15375" max="15375" width="5.85546875" style="62" customWidth="1"/>
    <col min="15376" max="15376" width="6.7109375" style="62" customWidth="1"/>
    <col min="15377" max="15377" width="6.42578125" style="62" customWidth="1"/>
    <col min="15378" max="15378" width="5.85546875" style="62" customWidth="1"/>
    <col min="15379" max="15379" width="6.28515625" style="62" customWidth="1"/>
    <col min="15380" max="15381" width="5.140625" style="62" customWidth="1"/>
    <col min="15382" max="15382" width="6.85546875" style="62" customWidth="1"/>
    <col min="15383" max="15383" width="5.7109375" style="62" customWidth="1"/>
    <col min="15384" max="15616" width="9.140625" style="62"/>
    <col min="15617" max="15617" width="5.28515625" style="62" customWidth="1"/>
    <col min="15618" max="15618" width="49.140625" style="62" customWidth="1"/>
    <col min="15619" max="15619" width="13.5703125" style="62" customWidth="1"/>
    <col min="15620" max="15620" width="10" style="62" customWidth="1"/>
    <col min="15621" max="15621" width="11.28515625" style="62" customWidth="1"/>
    <col min="15622" max="15622" width="11.140625" style="62" customWidth="1"/>
    <col min="15623" max="15623" width="11.42578125" style="62" customWidth="1"/>
    <col min="15624" max="15624" width="10.7109375" style="62" customWidth="1"/>
    <col min="15625" max="15625" width="8.85546875" style="62" customWidth="1"/>
    <col min="15626" max="15626" width="11" style="62" customWidth="1"/>
    <col min="15627" max="15627" width="15" style="62" customWidth="1"/>
    <col min="15628" max="15628" width="9.85546875" style="62" customWidth="1"/>
    <col min="15629" max="15629" width="10.5703125" style="62" customWidth="1"/>
    <col min="15630" max="15630" width="9" style="62" customWidth="1"/>
    <col min="15631" max="15631" width="5.85546875" style="62" customWidth="1"/>
    <col min="15632" max="15632" width="6.7109375" style="62" customWidth="1"/>
    <col min="15633" max="15633" width="6.42578125" style="62" customWidth="1"/>
    <col min="15634" max="15634" width="5.85546875" style="62" customWidth="1"/>
    <col min="15635" max="15635" width="6.28515625" style="62" customWidth="1"/>
    <col min="15636" max="15637" width="5.140625" style="62" customWidth="1"/>
    <col min="15638" max="15638" width="6.85546875" style="62" customWidth="1"/>
    <col min="15639" max="15639" width="5.7109375" style="62" customWidth="1"/>
    <col min="15640" max="15872" width="9.140625" style="62"/>
    <col min="15873" max="15873" width="5.28515625" style="62" customWidth="1"/>
    <col min="15874" max="15874" width="49.140625" style="62" customWidth="1"/>
    <col min="15875" max="15875" width="13.5703125" style="62" customWidth="1"/>
    <col min="15876" max="15876" width="10" style="62" customWidth="1"/>
    <col min="15877" max="15877" width="11.28515625" style="62" customWidth="1"/>
    <col min="15878" max="15878" width="11.140625" style="62" customWidth="1"/>
    <col min="15879" max="15879" width="11.42578125" style="62" customWidth="1"/>
    <col min="15880" max="15880" width="10.7109375" style="62" customWidth="1"/>
    <col min="15881" max="15881" width="8.85546875" style="62" customWidth="1"/>
    <col min="15882" max="15882" width="11" style="62" customWidth="1"/>
    <col min="15883" max="15883" width="15" style="62" customWidth="1"/>
    <col min="15884" max="15884" width="9.85546875" style="62" customWidth="1"/>
    <col min="15885" max="15885" width="10.5703125" style="62" customWidth="1"/>
    <col min="15886" max="15886" width="9" style="62" customWidth="1"/>
    <col min="15887" max="15887" width="5.85546875" style="62" customWidth="1"/>
    <col min="15888" max="15888" width="6.7109375" style="62" customWidth="1"/>
    <col min="15889" max="15889" width="6.42578125" style="62" customWidth="1"/>
    <col min="15890" max="15890" width="5.85546875" style="62" customWidth="1"/>
    <col min="15891" max="15891" width="6.28515625" style="62" customWidth="1"/>
    <col min="15892" max="15893" width="5.140625" style="62" customWidth="1"/>
    <col min="15894" max="15894" width="6.85546875" style="62" customWidth="1"/>
    <col min="15895" max="15895" width="5.7109375" style="62" customWidth="1"/>
    <col min="15896" max="16128" width="9.140625" style="62"/>
    <col min="16129" max="16129" width="5.28515625" style="62" customWidth="1"/>
    <col min="16130" max="16130" width="49.140625" style="62" customWidth="1"/>
    <col min="16131" max="16131" width="13.5703125" style="62" customWidth="1"/>
    <col min="16132" max="16132" width="10" style="62" customWidth="1"/>
    <col min="16133" max="16133" width="11.28515625" style="62" customWidth="1"/>
    <col min="16134" max="16134" width="11.140625" style="62" customWidth="1"/>
    <col min="16135" max="16135" width="11.42578125" style="62" customWidth="1"/>
    <col min="16136" max="16136" width="10.7109375" style="62" customWidth="1"/>
    <col min="16137" max="16137" width="8.85546875" style="62" customWidth="1"/>
    <col min="16138" max="16138" width="11" style="62" customWidth="1"/>
    <col min="16139" max="16139" width="15" style="62" customWidth="1"/>
    <col min="16140" max="16140" width="9.85546875" style="62" customWidth="1"/>
    <col min="16141" max="16141" width="10.5703125" style="62" customWidth="1"/>
    <col min="16142" max="16142" width="9" style="62" customWidth="1"/>
    <col min="16143" max="16143" width="5.85546875" style="62" customWidth="1"/>
    <col min="16144" max="16144" width="6.7109375" style="62" customWidth="1"/>
    <col min="16145" max="16145" width="6.42578125" style="62" customWidth="1"/>
    <col min="16146" max="16146" width="5.85546875" style="62" customWidth="1"/>
    <col min="16147" max="16147" width="6.28515625" style="62" customWidth="1"/>
    <col min="16148" max="16149" width="5.140625" style="62" customWidth="1"/>
    <col min="16150" max="16150" width="6.85546875" style="62" customWidth="1"/>
    <col min="16151" max="16151" width="5.7109375" style="62" customWidth="1"/>
    <col min="16152" max="16384" width="9.140625" style="62"/>
  </cols>
  <sheetData>
    <row r="1" spans="1:23">
      <c r="R1" s="66" t="s">
        <v>63</v>
      </c>
      <c r="W1" s="62"/>
    </row>
    <row r="3" spans="1:23" s="68" customFormat="1" ht="15.75">
      <c r="A3" s="245" t="s">
        <v>64</v>
      </c>
      <c r="B3" s="245"/>
      <c r="C3" s="245"/>
      <c r="D3" s="245"/>
      <c r="E3" s="245"/>
      <c r="F3" s="245"/>
      <c r="G3" s="245"/>
      <c r="H3" s="245"/>
      <c r="I3" s="246">
        <f>'4'!B1</f>
        <v>0</v>
      </c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</row>
    <row r="5" spans="1:23" ht="18.75" customHeight="1" outlineLevel="1">
      <c r="A5" s="254" t="s">
        <v>172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</row>
    <row r="6" spans="1:23" s="69" customFormat="1" ht="25.5" customHeight="1" outlineLevel="1">
      <c r="A6" s="247" t="s">
        <v>65</v>
      </c>
      <c r="B6" s="247" t="s">
        <v>66</v>
      </c>
      <c r="C6" s="248" t="s">
        <v>67</v>
      </c>
      <c r="D6" s="248"/>
      <c r="E6" s="248"/>
      <c r="F6" s="248"/>
      <c r="G6" s="248"/>
      <c r="H6" s="249" t="s">
        <v>68</v>
      </c>
      <c r="I6" s="249"/>
      <c r="J6" s="249"/>
      <c r="K6" s="249"/>
      <c r="L6" s="249"/>
      <c r="M6" s="248" t="s">
        <v>69</v>
      </c>
      <c r="N6" s="250" t="s">
        <v>70</v>
      </c>
      <c r="O6" s="251"/>
      <c r="P6" s="251"/>
      <c r="Q6" s="251"/>
      <c r="R6" s="252"/>
      <c r="S6" s="253" t="s">
        <v>71</v>
      </c>
      <c r="T6" s="253"/>
      <c r="U6" s="253"/>
      <c r="V6" s="253"/>
      <c r="W6" s="253"/>
    </row>
    <row r="7" spans="1:23" s="69" customFormat="1" ht="32.25" customHeight="1" outlineLevel="1">
      <c r="A7" s="247"/>
      <c r="B7" s="247"/>
      <c r="C7" s="70" t="s">
        <v>72</v>
      </c>
      <c r="D7" s="70" t="s">
        <v>8</v>
      </c>
      <c r="E7" s="70" t="s">
        <v>9</v>
      </c>
      <c r="F7" s="70" t="s">
        <v>73</v>
      </c>
      <c r="G7" s="70" t="s">
        <v>11</v>
      </c>
      <c r="H7" s="70" t="s">
        <v>72</v>
      </c>
      <c r="I7" s="70" t="s">
        <v>8</v>
      </c>
      <c r="J7" s="70" t="s">
        <v>9</v>
      </c>
      <c r="K7" s="70" t="s">
        <v>73</v>
      </c>
      <c r="L7" s="70" t="s">
        <v>11</v>
      </c>
      <c r="M7" s="248"/>
      <c r="N7" s="71" t="s">
        <v>72</v>
      </c>
      <c r="O7" s="72" t="s">
        <v>8</v>
      </c>
      <c r="P7" s="72" t="s">
        <v>9</v>
      </c>
      <c r="Q7" s="72" t="s">
        <v>73</v>
      </c>
      <c r="R7" s="72" t="s">
        <v>11</v>
      </c>
      <c r="S7" s="73" t="s">
        <v>72</v>
      </c>
      <c r="T7" s="73" t="s">
        <v>8</v>
      </c>
      <c r="U7" s="73" t="s">
        <v>9</v>
      </c>
      <c r="V7" s="73" t="s">
        <v>73</v>
      </c>
      <c r="W7" s="73" t="s">
        <v>11</v>
      </c>
    </row>
    <row r="8" spans="1:23" s="75" customFormat="1" outlineLevel="1">
      <c r="A8" s="74">
        <v>1</v>
      </c>
      <c r="B8" s="74">
        <f t="shared" ref="B8:W8" si="0">+A8+1</f>
        <v>2</v>
      </c>
      <c r="C8" s="74">
        <f>+B8+1</f>
        <v>3</v>
      </c>
      <c r="D8" s="74">
        <f t="shared" si="0"/>
        <v>4</v>
      </c>
      <c r="E8" s="74">
        <f t="shared" si="0"/>
        <v>5</v>
      </c>
      <c r="F8" s="74">
        <f t="shared" si="0"/>
        <v>6</v>
      </c>
      <c r="G8" s="74">
        <f t="shared" si="0"/>
        <v>7</v>
      </c>
      <c r="H8" s="74">
        <f t="shared" si="0"/>
        <v>8</v>
      </c>
      <c r="I8" s="74">
        <f t="shared" si="0"/>
        <v>9</v>
      </c>
      <c r="J8" s="74">
        <f t="shared" si="0"/>
        <v>10</v>
      </c>
      <c r="K8" s="74">
        <f t="shared" si="0"/>
        <v>11</v>
      </c>
      <c r="L8" s="74">
        <f t="shared" si="0"/>
        <v>12</v>
      </c>
      <c r="M8" s="74">
        <f t="shared" si="0"/>
        <v>13</v>
      </c>
      <c r="N8" s="74">
        <f t="shared" si="0"/>
        <v>14</v>
      </c>
      <c r="O8" s="74">
        <f t="shared" si="0"/>
        <v>15</v>
      </c>
      <c r="P8" s="74">
        <f t="shared" si="0"/>
        <v>16</v>
      </c>
      <c r="Q8" s="74">
        <f t="shared" si="0"/>
        <v>17</v>
      </c>
      <c r="R8" s="74">
        <f t="shared" si="0"/>
        <v>18</v>
      </c>
      <c r="S8" s="74">
        <f t="shared" si="0"/>
        <v>19</v>
      </c>
      <c r="T8" s="74">
        <f t="shared" si="0"/>
        <v>20</v>
      </c>
      <c r="U8" s="74">
        <f t="shared" si="0"/>
        <v>21</v>
      </c>
      <c r="V8" s="74">
        <f t="shared" si="0"/>
        <v>22</v>
      </c>
      <c r="W8" s="74">
        <f t="shared" si="0"/>
        <v>23</v>
      </c>
    </row>
    <row r="9" spans="1:23" ht="18.75" customHeight="1" outlineLevel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</row>
    <row r="10" spans="1:23" ht="20.25" customHeight="1" outlineLevel="1">
      <c r="A10" s="255">
        <v>2014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</row>
    <row r="11" spans="1:23" s="69" customFormat="1" outlineLevel="1">
      <c r="A11" s="76">
        <v>1</v>
      </c>
      <c r="B11" s="77" t="s">
        <v>74</v>
      </c>
      <c r="C11" s="78">
        <f>D11+E11+F11+G11</f>
        <v>0</v>
      </c>
      <c r="D11" s="78">
        <f>SUM(D12:D14)</f>
        <v>0</v>
      </c>
      <c r="E11" s="78">
        <f>SUM(E12:E14)</f>
        <v>0</v>
      </c>
      <c r="F11" s="78">
        <f>SUM(F12:F14)</f>
        <v>0</v>
      </c>
      <c r="G11" s="78">
        <f>SUM(G12:G14)</f>
        <v>0</v>
      </c>
      <c r="H11" s="78">
        <f t="shared" ref="H11:H42" si="1">I11+J11+K11+L11</f>
        <v>0</v>
      </c>
      <c r="I11" s="78">
        <f>SUM(I12:I14)</f>
        <v>0</v>
      </c>
      <c r="J11" s="78">
        <f>SUM(J12:J14)</f>
        <v>0</v>
      </c>
      <c r="K11" s="78">
        <f>SUM(K12:K14)</f>
        <v>0</v>
      </c>
      <c r="L11" s="78">
        <f>SUM(L12:L14)</f>
        <v>0</v>
      </c>
      <c r="M11" s="79" t="e">
        <f t="shared" ref="M11:M22" si="2">C11/H11*1000</f>
        <v>#DIV/0!</v>
      </c>
      <c r="N11" s="80">
        <f t="shared" ref="N11:N22" si="3">SUM(O11:R11)</f>
        <v>0</v>
      </c>
      <c r="O11" s="79">
        <f>SUM(O12:O14)</f>
        <v>0</v>
      </c>
      <c r="P11" s="79">
        <f>SUM(P12:P14)</f>
        <v>0</v>
      </c>
      <c r="Q11" s="79">
        <f>SUM(Q12:Q14)</f>
        <v>0</v>
      </c>
      <c r="R11" s="79">
        <f>SUM(R12:R14)</f>
        <v>0</v>
      </c>
      <c r="S11" s="81"/>
      <c r="T11" s="82"/>
      <c r="U11" s="82"/>
      <c r="V11" s="82"/>
      <c r="W11" s="82"/>
    </row>
    <row r="12" spans="1:23" outlineLevel="1">
      <c r="A12" s="83" t="s">
        <v>75</v>
      </c>
      <c r="B12" s="84" t="s">
        <v>76</v>
      </c>
      <c r="C12" s="78">
        <f>D12+E12+F12+G12</f>
        <v>0</v>
      </c>
      <c r="D12" s="85"/>
      <c r="E12" s="85"/>
      <c r="F12" s="85"/>
      <c r="G12" s="85"/>
      <c r="H12" s="78">
        <f t="shared" si="1"/>
        <v>0</v>
      </c>
      <c r="I12" s="85"/>
      <c r="J12" s="85"/>
      <c r="K12" s="85"/>
      <c r="L12" s="85"/>
      <c r="M12" s="79" t="e">
        <f t="shared" si="2"/>
        <v>#DIV/0!</v>
      </c>
      <c r="N12" s="80">
        <f t="shared" si="3"/>
        <v>0</v>
      </c>
      <c r="O12" s="86"/>
      <c r="P12" s="86"/>
      <c r="Q12" s="86"/>
      <c r="R12" s="86"/>
      <c r="S12" s="81"/>
      <c r="T12" s="82"/>
      <c r="U12" s="82"/>
      <c r="V12" s="82"/>
      <c r="W12" s="82"/>
    </row>
    <row r="13" spans="1:23" outlineLevel="1">
      <c r="A13" s="83" t="s">
        <v>77</v>
      </c>
      <c r="B13" s="84" t="s">
        <v>78</v>
      </c>
      <c r="C13" s="78">
        <f>D13+E13+F13+G13</f>
        <v>0</v>
      </c>
      <c r="D13" s="85"/>
      <c r="E13" s="85"/>
      <c r="F13" s="85"/>
      <c r="G13" s="85"/>
      <c r="H13" s="78">
        <f t="shared" si="1"/>
        <v>0</v>
      </c>
      <c r="I13" s="85"/>
      <c r="J13" s="85"/>
      <c r="K13" s="85"/>
      <c r="L13" s="85"/>
      <c r="M13" s="79" t="e">
        <f t="shared" si="2"/>
        <v>#DIV/0!</v>
      </c>
      <c r="N13" s="80">
        <f t="shared" si="3"/>
        <v>0</v>
      </c>
      <c r="O13" s="86"/>
      <c r="P13" s="86"/>
      <c r="Q13" s="86"/>
      <c r="R13" s="86"/>
      <c r="S13" s="81"/>
      <c r="T13" s="82"/>
      <c r="U13" s="82"/>
      <c r="V13" s="82"/>
      <c r="W13" s="82"/>
    </row>
    <row r="14" spans="1:23" ht="25.5" outlineLevel="1">
      <c r="A14" s="83" t="s">
        <v>79</v>
      </c>
      <c r="B14" s="87" t="s">
        <v>80</v>
      </c>
      <c r="C14" s="78">
        <f>D14+E14+F14+G14</f>
        <v>0</v>
      </c>
      <c r="D14" s="85"/>
      <c r="E14" s="85"/>
      <c r="F14" s="85"/>
      <c r="G14" s="85"/>
      <c r="H14" s="78">
        <f t="shared" si="1"/>
        <v>0</v>
      </c>
      <c r="I14" s="85"/>
      <c r="J14" s="85"/>
      <c r="K14" s="85"/>
      <c r="L14" s="85"/>
      <c r="M14" s="79" t="e">
        <f t="shared" si="2"/>
        <v>#DIV/0!</v>
      </c>
      <c r="N14" s="80">
        <f t="shared" si="3"/>
        <v>0</v>
      </c>
      <c r="O14" s="86"/>
      <c r="P14" s="86"/>
      <c r="Q14" s="86"/>
      <c r="R14" s="86"/>
      <c r="S14" s="81"/>
      <c r="T14" s="82"/>
      <c r="U14" s="82"/>
      <c r="V14" s="82"/>
      <c r="W14" s="82"/>
    </row>
    <row r="15" spans="1:23" s="69" customFormat="1" outlineLevel="1">
      <c r="A15" s="76" t="s">
        <v>33</v>
      </c>
      <c r="B15" s="77" t="s">
        <v>81</v>
      </c>
      <c r="C15" s="78">
        <f>D15+E15+F15+G15</f>
        <v>52.440832999999998</v>
      </c>
      <c r="D15" s="78">
        <f>D20+D23+D30+D34+D38</f>
        <v>1.270829</v>
      </c>
      <c r="E15" s="78">
        <f>E20+E23+E30+E34+E38</f>
        <v>0</v>
      </c>
      <c r="F15" s="78">
        <f>F20+F23+F30+F34+F38</f>
        <v>51.129337</v>
      </c>
      <c r="G15" s="78">
        <f>G20+G23+G30+G34+G38</f>
        <v>4.0667000000000002E-2</v>
      </c>
      <c r="H15" s="78">
        <f t="shared" si="1"/>
        <v>5.9856400000000001</v>
      </c>
      <c r="I15" s="78">
        <f>I20+I23+I30+I34+I38</f>
        <v>0.14499999999999999</v>
      </c>
      <c r="J15" s="78">
        <f>J20+J23+J30+J34+J38</f>
        <v>0</v>
      </c>
      <c r="K15" s="88">
        <f>K20+K23+K30+K34+K38</f>
        <v>5.8360000000000003</v>
      </c>
      <c r="L15" s="78">
        <f>L20+L23+L30+L34+L38</f>
        <v>4.64E-3</v>
      </c>
      <c r="M15" s="79">
        <f t="shared" si="2"/>
        <v>8761.1070829518649</v>
      </c>
      <c r="N15" s="80">
        <f t="shared" si="3"/>
        <v>28</v>
      </c>
      <c r="O15" s="79">
        <f>O20+O23+O30+O34+O38</f>
        <v>26</v>
      </c>
      <c r="P15" s="79">
        <f>P20+P23+P30+P34</f>
        <v>0</v>
      </c>
      <c r="Q15" s="79">
        <f>Q20+Q23+Q30+Q34</f>
        <v>1</v>
      </c>
      <c r="R15" s="79">
        <f>R20+R23+R30+R34</f>
        <v>1</v>
      </c>
      <c r="S15" s="81"/>
      <c r="T15" s="82"/>
      <c r="U15" s="82"/>
      <c r="V15" s="82"/>
      <c r="W15" s="82"/>
    </row>
    <row r="16" spans="1:23" s="69" customFormat="1" outlineLevel="1">
      <c r="A16" s="83" t="s">
        <v>82</v>
      </c>
      <c r="B16" s="77" t="s">
        <v>83</v>
      </c>
      <c r="C16" s="78">
        <v>0</v>
      </c>
      <c r="D16" s="78">
        <f>SUM(D17:D19)</f>
        <v>0</v>
      </c>
      <c r="E16" s="78">
        <f>SUM(E17:E19)</f>
        <v>0</v>
      </c>
      <c r="F16" s="78">
        <f>SUM(F17:F19)</f>
        <v>0</v>
      </c>
      <c r="G16" s="78">
        <f>SUM(G17:G19)</f>
        <v>0</v>
      </c>
      <c r="H16" s="78">
        <f t="shared" si="1"/>
        <v>0</v>
      </c>
      <c r="I16" s="78">
        <f>SUM(I17:I19)</f>
        <v>0</v>
      </c>
      <c r="J16" s="78">
        <f>SUM(J17:J19)</f>
        <v>0</v>
      </c>
      <c r="K16" s="78">
        <f>SUM(K17:K19)</f>
        <v>0</v>
      </c>
      <c r="L16" s="78">
        <f>SUM(L17:L19)</f>
        <v>0</v>
      </c>
      <c r="M16" s="79" t="e">
        <f t="shared" si="2"/>
        <v>#DIV/0!</v>
      </c>
      <c r="N16" s="80">
        <f t="shared" si="3"/>
        <v>0</v>
      </c>
      <c r="O16" s="79">
        <f>SUM(O17:O19)</f>
        <v>0</v>
      </c>
      <c r="P16" s="79">
        <f>SUM(P17:P19)</f>
        <v>0</v>
      </c>
      <c r="Q16" s="79">
        <f>SUM(Q17:Q19)</f>
        <v>0</v>
      </c>
      <c r="R16" s="79">
        <f>SUM(R17:R19)</f>
        <v>0</v>
      </c>
      <c r="S16" s="81"/>
      <c r="T16" s="81"/>
      <c r="U16" s="81"/>
      <c r="V16" s="81"/>
      <c r="W16" s="81"/>
    </row>
    <row r="17" spans="1:23" outlineLevel="1">
      <c r="A17" s="76"/>
      <c r="B17" s="89"/>
      <c r="C17" s="90">
        <f t="shared" ref="C17:C27" si="4">D17+E17+F17+G17</f>
        <v>0</v>
      </c>
      <c r="D17" s="85"/>
      <c r="E17" s="85"/>
      <c r="F17" s="85"/>
      <c r="G17" s="85"/>
      <c r="H17" s="90">
        <f t="shared" si="1"/>
        <v>0</v>
      </c>
      <c r="I17" s="85"/>
      <c r="J17" s="85"/>
      <c r="K17" s="85"/>
      <c r="L17" s="85"/>
      <c r="M17" s="91" t="e">
        <f t="shared" si="2"/>
        <v>#DIV/0!</v>
      </c>
      <c r="N17" s="92">
        <f t="shared" si="3"/>
        <v>0</v>
      </c>
      <c r="O17" s="86"/>
      <c r="P17" s="86"/>
      <c r="Q17" s="86"/>
      <c r="R17" s="86"/>
      <c r="S17" s="81"/>
      <c r="T17" s="81"/>
      <c r="U17" s="81"/>
      <c r="V17" s="81"/>
      <c r="W17" s="81"/>
    </row>
    <row r="18" spans="1:23" outlineLevel="1">
      <c r="A18" s="76"/>
      <c r="B18" s="89"/>
      <c r="C18" s="90">
        <f t="shared" si="4"/>
        <v>0</v>
      </c>
      <c r="D18" s="85"/>
      <c r="E18" s="85"/>
      <c r="F18" s="85"/>
      <c r="G18" s="85"/>
      <c r="H18" s="90">
        <f t="shared" si="1"/>
        <v>0</v>
      </c>
      <c r="I18" s="85"/>
      <c r="J18" s="85"/>
      <c r="K18" s="85"/>
      <c r="L18" s="85"/>
      <c r="M18" s="91" t="e">
        <f t="shared" si="2"/>
        <v>#DIV/0!</v>
      </c>
      <c r="N18" s="92">
        <f t="shared" si="3"/>
        <v>0</v>
      </c>
      <c r="O18" s="86"/>
      <c r="P18" s="86"/>
      <c r="Q18" s="86"/>
      <c r="R18" s="86"/>
      <c r="S18" s="81"/>
      <c r="T18" s="81"/>
      <c r="U18" s="81"/>
      <c r="V18" s="81"/>
      <c r="W18" s="81"/>
    </row>
    <row r="19" spans="1:23" s="67" customFormat="1" outlineLevel="1">
      <c r="A19" s="83"/>
      <c r="B19" s="89"/>
      <c r="C19" s="90">
        <f t="shared" si="4"/>
        <v>0</v>
      </c>
      <c r="D19" s="85"/>
      <c r="E19" s="85"/>
      <c r="F19" s="85"/>
      <c r="G19" s="85"/>
      <c r="H19" s="90">
        <f t="shared" si="1"/>
        <v>0</v>
      </c>
      <c r="I19" s="85"/>
      <c r="J19" s="85"/>
      <c r="K19" s="85"/>
      <c r="L19" s="85"/>
      <c r="M19" s="91" t="e">
        <f t="shared" si="2"/>
        <v>#DIV/0!</v>
      </c>
      <c r="N19" s="92">
        <f t="shared" si="3"/>
        <v>0</v>
      </c>
      <c r="O19" s="86"/>
      <c r="P19" s="86"/>
      <c r="Q19" s="86"/>
      <c r="R19" s="86"/>
      <c r="S19" s="81"/>
      <c r="T19" s="82"/>
      <c r="U19" s="82"/>
      <c r="V19" s="82"/>
      <c r="W19" s="82"/>
    </row>
    <row r="20" spans="1:23" s="69" customFormat="1" outlineLevel="1">
      <c r="A20" s="83" t="s">
        <v>87</v>
      </c>
      <c r="B20" s="93" t="s">
        <v>88</v>
      </c>
      <c r="C20" s="78">
        <f t="shared" si="4"/>
        <v>0</v>
      </c>
      <c r="D20" s="78">
        <f>SUM(D21:D22)</f>
        <v>0</v>
      </c>
      <c r="E20" s="78">
        <f>SUM(E21:E22)</f>
        <v>0</v>
      </c>
      <c r="F20" s="78">
        <f>SUM(F21:F22)</f>
        <v>0</v>
      </c>
      <c r="G20" s="78">
        <f>SUM(G21:G22)</f>
        <v>0</v>
      </c>
      <c r="H20" s="78">
        <f t="shared" si="1"/>
        <v>0</v>
      </c>
      <c r="I20" s="78">
        <f>SUM(I21:I22)</f>
        <v>0</v>
      </c>
      <c r="J20" s="78">
        <f>SUM(J21:J22)</f>
        <v>0</v>
      </c>
      <c r="K20" s="94">
        <f>SUM(K21:K22)</f>
        <v>0</v>
      </c>
      <c r="L20" s="78">
        <f>SUM(L21:L22)</f>
        <v>0</v>
      </c>
      <c r="M20" s="79" t="e">
        <f t="shared" si="2"/>
        <v>#DIV/0!</v>
      </c>
      <c r="N20" s="80">
        <f t="shared" si="3"/>
        <v>0</v>
      </c>
      <c r="O20" s="95">
        <f>SUM(O21:O22)</f>
        <v>0</v>
      </c>
      <c r="P20" s="95">
        <f>SUM(P21:P22)</f>
        <v>0</v>
      </c>
      <c r="Q20" s="95">
        <f>SUM(Q21:Q22)</f>
        <v>0</v>
      </c>
      <c r="R20" s="95">
        <f>SUM(R21:R22)</f>
        <v>0</v>
      </c>
      <c r="S20" s="81"/>
      <c r="T20" s="82"/>
      <c r="U20" s="82"/>
      <c r="V20" s="82"/>
      <c r="W20" s="82"/>
    </row>
    <row r="21" spans="1:23" s="67" customFormat="1" outlineLevel="1">
      <c r="A21" s="83"/>
      <c r="B21" s="96"/>
      <c r="C21" s="90">
        <f t="shared" si="4"/>
        <v>0</v>
      </c>
      <c r="D21" s="85"/>
      <c r="E21" s="97"/>
      <c r="F21" s="97"/>
      <c r="G21" s="85"/>
      <c r="H21" s="90">
        <f t="shared" si="1"/>
        <v>0</v>
      </c>
      <c r="I21" s="97"/>
      <c r="J21" s="97"/>
      <c r="K21" s="98"/>
      <c r="L21" s="85"/>
      <c r="M21" s="91" t="e">
        <f t="shared" si="2"/>
        <v>#DIV/0!</v>
      </c>
      <c r="N21" s="92">
        <f t="shared" si="3"/>
        <v>0</v>
      </c>
      <c r="O21" s="99"/>
      <c r="P21" s="99"/>
      <c r="Q21" s="99"/>
      <c r="R21" s="99"/>
      <c r="S21" s="81"/>
      <c r="T21" s="82"/>
      <c r="U21" s="82"/>
      <c r="V21" s="82"/>
      <c r="W21" s="82"/>
    </row>
    <row r="22" spans="1:23" s="67" customFormat="1" outlineLevel="1">
      <c r="A22" s="83"/>
      <c r="B22" s="96"/>
      <c r="C22" s="90">
        <f t="shared" si="4"/>
        <v>0</v>
      </c>
      <c r="D22" s="85"/>
      <c r="E22" s="97"/>
      <c r="F22" s="121"/>
      <c r="G22" s="85"/>
      <c r="H22" s="90">
        <f t="shared" si="1"/>
        <v>0</v>
      </c>
      <c r="I22" s="97"/>
      <c r="J22" s="97"/>
      <c r="K22" s="98"/>
      <c r="L22" s="85"/>
      <c r="M22" s="91" t="e">
        <f t="shared" si="2"/>
        <v>#DIV/0!</v>
      </c>
      <c r="N22" s="92">
        <f t="shared" si="3"/>
        <v>0</v>
      </c>
      <c r="O22" s="99"/>
      <c r="P22" s="99"/>
      <c r="Q22" s="99"/>
      <c r="R22" s="99"/>
      <c r="S22" s="81"/>
      <c r="T22" s="82"/>
      <c r="U22" s="82"/>
      <c r="V22" s="82"/>
      <c r="W22" s="82"/>
    </row>
    <row r="23" spans="1:23" s="69" customFormat="1" outlineLevel="1">
      <c r="A23" s="83" t="s">
        <v>89</v>
      </c>
      <c r="B23" s="93" t="s">
        <v>90</v>
      </c>
      <c r="C23" s="78">
        <f t="shared" si="4"/>
        <v>52.440832999999998</v>
      </c>
      <c r="D23" s="78">
        <f>SUM(D24:D29)</f>
        <v>1.270829</v>
      </c>
      <c r="E23" s="78">
        <f>SUM(E24:E29)</f>
        <v>0</v>
      </c>
      <c r="F23" s="78">
        <f>SUM(F24:F29)</f>
        <v>51.129337</v>
      </c>
      <c r="G23" s="78">
        <f>SUM(G24:G29)</f>
        <v>4.0667000000000002E-2</v>
      </c>
      <c r="H23" s="78">
        <f t="shared" si="1"/>
        <v>5.9856400000000001</v>
      </c>
      <c r="I23" s="78">
        <f>SUM(I24:I29)</f>
        <v>0.14499999999999999</v>
      </c>
      <c r="J23" s="78">
        <f>SUM(J24:J29)</f>
        <v>0</v>
      </c>
      <c r="K23" s="78">
        <f>SUM(K24:K29)</f>
        <v>5.8360000000000003</v>
      </c>
      <c r="L23" s="78">
        <f>SUM(L24:L29)</f>
        <v>4.64E-3</v>
      </c>
      <c r="M23" s="79">
        <f t="shared" ref="M23:M42" si="5">C23/H23*1000</f>
        <v>8761.1070829518649</v>
      </c>
      <c r="N23" s="80">
        <f t="shared" ref="N23:N25" si="6">SUM(O23:R23)</f>
        <v>28</v>
      </c>
      <c r="O23" s="95">
        <f>SUM(O24:O29)</f>
        <v>26</v>
      </c>
      <c r="P23" s="95">
        <f>SUM(P24:P29)</f>
        <v>0</v>
      </c>
      <c r="Q23" s="95">
        <f>SUM(Q24:Q29)</f>
        <v>1</v>
      </c>
      <c r="R23" s="95">
        <f>SUM(R24:R29)</f>
        <v>1</v>
      </c>
      <c r="S23" s="81"/>
      <c r="T23" s="82"/>
      <c r="U23" s="82"/>
      <c r="V23" s="82"/>
      <c r="W23" s="82"/>
    </row>
    <row r="24" spans="1:23" s="67" customFormat="1" outlineLevel="1">
      <c r="A24" s="83"/>
      <c r="B24" s="96" t="s">
        <v>142</v>
      </c>
      <c r="C24" s="90">
        <f t="shared" si="4"/>
        <v>1.311496</v>
      </c>
      <c r="D24" s="85">
        <v>1.270829</v>
      </c>
      <c r="E24" s="85"/>
      <c r="F24" s="85">
        <v>0</v>
      </c>
      <c r="G24" s="85">
        <v>4.0667000000000002E-2</v>
      </c>
      <c r="H24" s="90">
        <f t="shared" si="1"/>
        <v>0.14964</v>
      </c>
      <c r="I24" s="85">
        <v>0.14499999999999999</v>
      </c>
      <c r="J24" s="100"/>
      <c r="K24" s="100">
        <v>0</v>
      </c>
      <c r="L24" s="85">
        <v>4.64E-3</v>
      </c>
      <c r="M24" s="91">
        <f t="shared" si="5"/>
        <v>8764.3410852713187</v>
      </c>
      <c r="N24" s="92">
        <f t="shared" si="6"/>
        <v>6</v>
      </c>
      <c r="O24" s="99">
        <v>4</v>
      </c>
      <c r="P24" s="99"/>
      <c r="Q24" s="99">
        <v>1</v>
      </c>
      <c r="R24" s="99">
        <v>1</v>
      </c>
      <c r="S24" s="82">
        <f>T24+V24+W24</f>
        <v>100</v>
      </c>
      <c r="T24" s="82">
        <f>D24*100/C24</f>
        <v>96.899189932718059</v>
      </c>
      <c r="U24" s="82"/>
      <c r="V24" s="82">
        <f>F24*100/C24</f>
        <v>0</v>
      </c>
      <c r="W24" s="82">
        <f>G24*100/C24</f>
        <v>3.1008100672819436</v>
      </c>
    </row>
    <row r="25" spans="1:23" s="67" customFormat="1" outlineLevel="1">
      <c r="A25" s="83"/>
      <c r="B25" s="96" t="s">
        <v>170</v>
      </c>
      <c r="C25" s="90">
        <f t="shared" si="4"/>
        <v>51.129337</v>
      </c>
      <c r="D25" s="85"/>
      <c r="E25" s="85"/>
      <c r="F25" s="85">
        <v>51.129337</v>
      </c>
      <c r="G25" s="85"/>
      <c r="H25" s="90">
        <f t="shared" si="1"/>
        <v>5.8360000000000003</v>
      </c>
      <c r="I25" s="85"/>
      <c r="J25" s="100"/>
      <c r="K25" s="100">
        <v>5.8360000000000003</v>
      </c>
      <c r="L25" s="85"/>
      <c r="M25" s="91">
        <f t="shared" si="5"/>
        <v>8761.024160383824</v>
      </c>
      <c r="N25" s="92">
        <f t="shared" si="6"/>
        <v>22</v>
      </c>
      <c r="O25" s="99">
        <v>22</v>
      </c>
      <c r="P25" s="99"/>
      <c r="Q25" s="99"/>
      <c r="R25" s="99"/>
      <c r="S25" s="82">
        <f>T25+V25+W25</f>
        <v>99.999999999999986</v>
      </c>
      <c r="T25" s="82">
        <f>D25*100/C25</f>
        <v>0</v>
      </c>
      <c r="U25" s="82"/>
      <c r="V25" s="82">
        <f>F25*100/C25</f>
        <v>99.999999999999986</v>
      </c>
      <c r="W25" s="82">
        <f>G25*100/C25</f>
        <v>0</v>
      </c>
    </row>
    <row r="26" spans="1:23" s="67" customFormat="1" outlineLevel="1">
      <c r="A26" s="83"/>
      <c r="B26" s="96"/>
      <c r="C26" s="90">
        <f t="shared" si="4"/>
        <v>0</v>
      </c>
      <c r="D26" s="85"/>
      <c r="E26" s="85"/>
      <c r="F26" s="85"/>
      <c r="G26" s="85"/>
      <c r="H26" s="90">
        <f t="shared" si="1"/>
        <v>0</v>
      </c>
      <c r="I26" s="85"/>
      <c r="J26" s="100"/>
      <c r="K26" s="100"/>
      <c r="L26" s="85"/>
      <c r="M26" s="91" t="e">
        <f t="shared" si="5"/>
        <v>#DIV/0!</v>
      </c>
      <c r="N26" s="92"/>
      <c r="O26" s="99"/>
      <c r="P26" s="99"/>
      <c r="Q26" s="99"/>
      <c r="R26" s="99"/>
      <c r="S26" s="81"/>
      <c r="T26" s="82"/>
      <c r="U26" s="82"/>
      <c r="V26" s="82"/>
      <c r="W26" s="82"/>
    </row>
    <row r="27" spans="1:23" s="67" customFormat="1" outlineLevel="1">
      <c r="A27" s="83"/>
      <c r="B27" s="96"/>
      <c r="C27" s="90">
        <f t="shared" si="4"/>
        <v>0</v>
      </c>
      <c r="D27" s="85"/>
      <c r="E27" s="85"/>
      <c r="F27" s="85"/>
      <c r="G27" s="85"/>
      <c r="H27" s="90">
        <f t="shared" si="1"/>
        <v>0</v>
      </c>
      <c r="I27" s="85"/>
      <c r="J27" s="100"/>
      <c r="K27" s="100"/>
      <c r="L27" s="85"/>
      <c r="M27" s="91" t="e">
        <f t="shared" si="5"/>
        <v>#DIV/0!</v>
      </c>
      <c r="N27" s="92"/>
      <c r="O27" s="99"/>
      <c r="P27" s="99"/>
      <c r="Q27" s="99"/>
      <c r="R27" s="99"/>
      <c r="S27" s="81"/>
      <c r="T27" s="82"/>
      <c r="U27" s="82"/>
      <c r="V27" s="82"/>
      <c r="W27" s="82"/>
    </row>
    <row r="28" spans="1:23" s="67" customFormat="1" outlineLevel="1">
      <c r="A28" s="83"/>
      <c r="B28" s="96"/>
      <c r="C28" s="90"/>
      <c r="D28" s="85"/>
      <c r="E28" s="85"/>
      <c r="F28" s="85"/>
      <c r="G28" s="85"/>
      <c r="H28" s="90">
        <f t="shared" si="1"/>
        <v>0</v>
      </c>
      <c r="I28" s="85"/>
      <c r="J28" s="100"/>
      <c r="K28" s="100"/>
      <c r="L28" s="85"/>
      <c r="M28" s="91" t="e">
        <f t="shared" si="5"/>
        <v>#DIV/0!</v>
      </c>
      <c r="N28" s="92"/>
      <c r="O28" s="99"/>
      <c r="P28" s="99"/>
      <c r="Q28" s="99"/>
      <c r="R28" s="99"/>
      <c r="S28" s="81"/>
      <c r="T28" s="82"/>
      <c r="U28" s="82"/>
      <c r="V28" s="82"/>
      <c r="W28" s="82"/>
    </row>
    <row r="29" spans="1:23" s="67" customFormat="1" outlineLevel="1">
      <c r="A29" s="83"/>
      <c r="B29" s="96"/>
      <c r="C29" s="90">
        <f t="shared" ref="C29:C42" si="7">D29+E29+F29+G29</f>
        <v>0</v>
      </c>
      <c r="D29" s="85"/>
      <c r="E29" s="85"/>
      <c r="F29" s="85"/>
      <c r="G29" s="85"/>
      <c r="H29" s="90">
        <f t="shared" si="1"/>
        <v>0</v>
      </c>
      <c r="I29" s="85"/>
      <c r="J29" s="100"/>
      <c r="K29" s="100"/>
      <c r="L29" s="85"/>
      <c r="M29" s="91" t="e">
        <f t="shared" si="5"/>
        <v>#DIV/0!</v>
      </c>
      <c r="N29" s="92">
        <f t="shared" ref="N29:N47" si="8">SUM(O29:R29)</f>
        <v>0</v>
      </c>
      <c r="O29" s="99"/>
      <c r="P29" s="99"/>
      <c r="Q29" s="99"/>
      <c r="R29" s="99"/>
      <c r="S29" s="81"/>
      <c r="T29" s="82"/>
      <c r="U29" s="82"/>
      <c r="V29" s="82"/>
      <c r="W29" s="82"/>
    </row>
    <row r="30" spans="1:23" s="69" customFormat="1" outlineLevel="1">
      <c r="A30" s="83" t="s">
        <v>91</v>
      </c>
      <c r="B30" s="101" t="s">
        <v>92</v>
      </c>
      <c r="C30" s="78">
        <f t="shared" si="7"/>
        <v>0</v>
      </c>
      <c r="D30" s="78">
        <f>SUM(D31:D33)</f>
        <v>0</v>
      </c>
      <c r="E30" s="78">
        <f>SUM(E31:E33)</f>
        <v>0</v>
      </c>
      <c r="F30" s="78">
        <f>SUM(F31:F33)</f>
        <v>0</v>
      </c>
      <c r="G30" s="78">
        <f>SUM(G31:G33)</f>
        <v>0</v>
      </c>
      <c r="H30" s="78">
        <f t="shared" si="1"/>
        <v>0</v>
      </c>
      <c r="I30" s="78">
        <f>SUM(I31:I33)</f>
        <v>0</v>
      </c>
      <c r="J30" s="78">
        <f>SUM(J31:J33)</f>
        <v>0</v>
      </c>
      <c r="K30" s="78">
        <f>SUM(K31:K33)</f>
        <v>0</v>
      </c>
      <c r="L30" s="78">
        <f>SUM(L31:L33)</f>
        <v>0</v>
      </c>
      <c r="M30" s="79" t="e">
        <f t="shared" si="5"/>
        <v>#DIV/0!</v>
      </c>
      <c r="N30" s="80">
        <f t="shared" si="8"/>
        <v>0</v>
      </c>
      <c r="O30" s="95">
        <f>SUM(O31:O33)</f>
        <v>0</v>
      </c>
      <c r="P30" s="95">
        <f>SUM(P31:P33)</f>
        <v>0</v>
      </c>
      <c r="Q30" s="95">
        <f>SUM(Q31:Q33)</f>
        <v>0</v>
      </c>
      <c r="R30" s="95">
        <f>SUM(R31:R33)</f>
        <v>0</v>
      </c>
      <c r="S30" s="81"/>
      <c r="T30" s="82"/>
      <c r="U30" s="82"/>
      <c r="V30" s="82"/>
      <c r="W30" s="82"/>
    </row>
    <row r="31" spans="1:23" s="67" customFormat="1" outlineLevel="1">
      <c r="A31" s="83"/>
      <c r="B31" s="89" t="s">
        <v>84</v>
      </c>
      <c r="C31" s="90">
        <f t="shared" si="7"/>
        <v>0</v>
      </c>
      <c r="D31" s="85"/>
      <c r="E31" s="85"/>
      <c r="F31" s="85"/>
      <c r="G31" s="85"/>
      <c r="H31" s="90">
        <f t="shared" si="1"/>
        <v>0</v>
      </c>
      <c r="I31" s="85"/>
      <c r="J31" s="85"/>
      <c r="K31" s="85"/>
      <c r="L31" s="85"/>
      <c r="M31" s="91" t="e">
        <f t="shared" si="5"/>
        <v>#DIV/0!</v>
      </c>
      <c r="N31" s="92">
        <f t="shared" si="8"/>
        <v>0</v>
      </c>
      <c r="O31" s="99"/>
      <c r="P31" s="99"/>
      <c r="Q31" s="99"/>
      <c r="R31" s="99"/>
      <c r="S31" s="81"/>
      <c r="T31" s="82"/>
      <c r="U31" s="82"/>
      <c r="V31" s="82"/>
      <c r="W31" s="82"/>
    </row>
    <row r="32" spans="1:23" s="67" customFormat="1" outlineLevel="1">
      <c r="A32" s="83"/>
      <c r="B32" s="89" t="s">
        <v>85</v>
      </c>
      <c r="C32" s="90">
        <f t="shared" si="7"/>
        <v>0</v>
      </c>
      <c r="D32" s="85"/>
      <c r="E32" s="85"/>
      <c r="F32" s="85"/>
      <c r="G32" s="85"/>
      <c r="H32" s="90">
        <f t="shared" si="1"/>
        <v>0</v>
      </c>
      <c r="I32" s="85"/>
      <c r="J32" s="85"/>
      <c r="K32" s="85"/>
      <c r="L32" s="85"/>
      <c r="M32" s="91" t="e">
        <f t="shared" si="5"/>
        <v>#DIV/0!</v>
      </c>
      <c r="N32" s="92">
        <f t="shared" si="8"/>
        <v>0</v>
      </c>
      <c r="O32" s="99"/>
      <c r="P32" s="99"/>
      <c r="Q32" s="99"/>
      <c r="R32" s="99"/>
      <c r="S32" s="81"/>
      <c r="T32" s="82"/>
      <c r="U32" s="82"/>
      <c r="V32" s="82"/>
      <c r="W32" s="82"/>
    </row>
    <row r="33" spans="1:23" s="67" customFormat="1" outlineLevel="1">
      <c r="A33" s="83"/>
      <c r="B33" s="89" t="s">
        <v>86</v>
      </c>
      <c r="C33" s="90">
        <f t="shared" si="7"/>
        <v>0</v>
      </c>
      <c r="D33" s="85"/>
      <c r="E33" s="85"/>
      <c r="F33" s="85"/>
      <c r="G33" s="85"/>
      <c r="H33" s="90">
        <f t="shared" si="1"/>
        <v>0</v>
      </c>
      <c r="I33" s="85"/>
      <c r="J33" s="85"/>
      <c r="K33" s="85"/>
      <c r="L33" s="85"/>
      <c r="M33" s="91" t="e">
        <f t="shared" si="5"/>
        <v>#DIV/0!</v>
      </c>
      <c r="N33" s="92">
        <f t="shared" si="8"/>
        <v>0</v>
      </c>
      <c r="O33" s="99"/>
      <c r="P33" s="99"/>
      <c r="Q33" s="99"/>
      <c r="R33" s="99"/>
      <c r="S33" s="81"/>
      <c r="T33" s="82"/>
      <c r="U33" s="82"/>
      <c r="V33" s="82"/>
      <c r="W33" s="82"/>
    </row>
    <row r="34" spans="1:23" s="69" customFormat="1" ht="63.75" outlineLevel="1">
      <c r="A34" s="83" t="s">
        <v>93</v>
      </c>
      <c r="B34" s="102" t="s">
        <v>94</v>
      </c>
      <c r="C34" s="78">
        <f t="shared" si="7"/>
        <v>0</v>
      </c>
      <c r="D34" s="78">
        <f>SUM(D35:D37)</f>
        <v>0</v>
      </c>
      <c r="E34" s="78">
        <f>SUM(E35:E37)</f>
        <v>0</v>
      </c>
      <c r="F34" s="78">
        <f>SUM(F35:F37)</f>
        <v>0</v>
      </c>
      <c r="G34" s="78">
        <f>SUM(G35:G37)</f>
        <v>0</v>
      </c>
      <c r="H34" s="78">
        <f t="shared" si="1"/>
        <v>0</v>
      </c>
      <c r="I34" s="78">
        <f>SUM(I35:I37)</f>
        <v>0</v>
      </c>
      <c r="J34" s="78">
        <f>SUM(J35:J37)</f>
        <v>0</v>
      </c>
      <c r="K34" s="78">
        <f>SUM(K35:K37)</f>
        <v>0</v>
      </c>
      <c r="L34" s="78">
        <f>SUM(L35:L37)</f>
        <v>0</v>
      </c>
      <c r="M34" s="79" t="e">
        <f t="shared" si="5"/>
        <v>#DIV/0!</v>
      </c>
      <c r="N34" s="80">
        <f t="shared" si="8"/>
        <v>0</v>
      </c>
      <c r="O34" s="95">
        <f>SUM(O35:O37)</f>
        <v>0</v>
      </c>
      <c r="P34" s="95">
        <f>SUM(P35:P37)</f>
        <v>0</v>
      </c>
      <c r="Q34" s="95">
        <f>SUM(Q35:Q37)</f>
        <v>0</v>
      </c>
      <c r="R34" s="95">
        <f>SUM(R35:R37)</f>
        <v>0</v>
      </c>
      <c r="S34" s="81"/>
      <c r="T34" s="82"/>
      <c r="U34" s="82"/>
      <c r="V34" s="82"/>
      <c r="W34" s="82"/>
    </row>
    <row r="35" spans="1:23" s="67" customFormat="1" outlineLevel="1">
      <c r="A35" s="83"/>
      <c r="B35" s="103"/>
      <c r="C35" s="90">
        <f t="shared" si="7"/>
        <v>0</v>
      </c>
      <c r="D35" s="85"/>
      <c r="E35" s="85"/>
      <c r="F35" s="85"/>
      <c r="G35" s="85"/>
      <c r="H35" s="90">
        <f t="shared" si="1"/>
        <v>0</v>
      </c>
      <c r="I35" s="85"/>
      <c r="J35" s="85"/>
      <c r="K35" s="100"/>
      <c r="L35" s="85"/>
      <c r="M35" s="91" t="e">
        <f t="shared" si="5"/>
        <v>#DIV/0!</v>
      </c>
      <c r="N35" s="92">
        <f t="shared" si="8"/>
        <v>0</v>
      </c>
      <c r="O35" s="86"/>
      <c r="P35" s="86"/>
      <c r="Q35" s="86"/>
      <c r="R35" s="86"/>
      <c r="S35" s="81"/>
      <c r="T35" s="82"/>
      <c r="U35" s="82"/>
      <c r="V35" s="82"/>
      <c r="W35" s="82"/>
    </row>
    <row r="36" spans="1:23" s="67" customFormat="1" outlineLevel="1">
      <c r="A36" s="83"/>
      <c r="B36" s="103"/>
      <c r="C36" s="90">
        <f t="shared" si="7"/>
        <v>0</v>
      </c>
      <c r="D36" s="85"/>
      <c r="E36" s="85"/>
      <c r="F36" s="85"/>
      <c r="G36" s="85"/>
      <c r="H36" s="90">
        <f t="shared" si="1"/>
        <v>0</v>
      </c>
      <c r="I36" s="85"/>
      <c r="J36" s="85"/>
      <c r="K36" s="104"/>
      <c r="L36" s="85"/>
      <c r="M36" s="91" t="e">
        <f t="shared" si="5"/>
        <v>#DIV/0!</v>
      </c>
      <c r="N36" s="92">
        <f t="shared" si="8"/>
        <v>0</v>
      </c>
      <c r="O36" s="86"/>
      <c r="P36" s="86"/>
      <c r="Q36" s="86"/>
      <c r="R36" s="86"/>
      <c r="S36" s="81"/>
      <c r="T36" s="82"/>
      <c r="U36" s="82"/>
      <c r="V36" s="82"/>
      <c r="W36" s="82"/>
    </row>
    <row r="37" spans="1:23" s="67" customFormat="1" outlineLevel="1">
      <c r="A37" s="83"/>
      <c r="B37" s="89" t="s">
        <v>86</v>
      </c>
      <c r="C37" s="90">
        <f t="shared" si="7"/>
        <v>0</v>
      </c>
      <c r="D37" s="85"/>
      <c r="E37" s="85"/>
      <c r="F37" s="85"/>
      <c r="G37" s="85"/>
      <c r="H37" s="90">
        <f t="shared" si="1"/>
        <v>0</v>
      </c>
      <c r="I37" s="85"/>
      <c r="J37" s="85"/>
      <c r="K37" s="85"/>
      <c r="L37" s="85"/>
      <c r="M37" s="91" t="e">
        <f t="shared" si="5"/>
        <v>#DIV/0!</v>
      </c>
      <c r="N37" s="92">
        <f t="shared" si="8"/>
        <v>0</v>
      </c>
      <c r="O37" s="86"/>
      <c r="P37" s="86"/>
      <c r="Q37" s="86"/>
      <c r="R37" s="86"/>
      <c r="S37" s="81"/>
      <c r="T37" s="82"/>
      <c r="U37" s="82"/>
      <c r="V37" s="82"/>
      <c r="W37" s="82"/>
    </row>
    <row r="38" spans="1:23" s="67" customFormat="1" ht="38.25" outlineLevel="1">
      <c r="A38" s="83" t="s">
        <v>95</v>
      </c>
      <c r="B38" s="105" t="s">
        <v>96</v>
      </c>
      <c r="C38" s="90">
        <f t="shared" si="7"/>
        <v>0</v>
      </c>
      <c r="D38" s="78">
        <f>SUM(D39:D41)</f>
        <v>0</v>
      </c>
      <c r="E38" s="78">
        <f>SUM(E39:E41)</f>
        <v>0</v>
      </c>
      <c r="F38" s="78">
        <f>SUM(F39:F41)</f>
        <v>0</v>
      </c>
      <c r="G38" s="78">
        <f>SUM(G39:G41)</f>
        <v>0</v>
      </c>
      <c r="H38" s="78">
        <f t="shared" si="1"/>
        <v>0</v>
      </c>
      <c r="I38" s="78">
        <f>SUM(I39:I41)</f>
        <v>0</v>
      </c>
      <c r="J38" s="78">
        <f>SUM(J39:J41)</f>
        <v>0</v>
      </c>
      <c r="K38" s="78">
        <f>SUM(K39:K41)</f>
        <v>0</v>
      </c>
      <c r="L38" s="78">
        <f>SUM(L39:L41)</f>
        <v>0</v>
      </c>
      <c r="M38" s="79" t="e">
        <f t="shared" si="5"/>
        <v>#DIV/0!</v>
      </c>
      <c r="N38" s="80">
        <f t="shared" si="8"/>
        <v>0</v>
      </c>
      <c r="O38" s="95">
        <f>SUM(O39:O41)</f>
        <v>0</v>
      </c>
      <c r="P38" s="95">
        <f>SUM(P39:P41)</f>
        <v>0</v>
      </c>
      <c r="Q38" s="95">
        <f>SUM(Q39:Q41)</f>
        <v>0</v>
      </c>
      <c r="R38" s="95">
        <f>SUM(R39:R41)</f>
        <v>0</v>
      </c>
      <c r="S38" s="81"/>
      <c r="T38" s="82"/>
      <c r="U38" s="82"/>
      <c r="V38" s="82"/>
      <c r="W38" s="82"/>
    </row>
    <row r="39" spans="1:23" s="67" customFormat="1" outlineLevel="1">
      <c r="A39" s="83"/>
      <c r="B39" s="89" t="s">
        <v>84</v>
      </c>
      <c r="C39" s="90">
        <f t="shared" si="7"/>
        <v>0</v>
      </c>
      <c r="D39" s="85"/>
      <c r="E39" s="85"/>
      <c r="F39" s="85"/>
      <c r="G39" s="85"/>
      <c r="H39" s="90">
        <f t="shared" si="1"/>
        <v>0</v>
      </c>
      <c r="I39" s="85"/>
      <c r="J39" s="85"/>
      <c r="K39" s="85"/>
      <c r="L39" s="85"/>
      <c r="M39" s="91" t="e">
        <f t="shared" si="5"/>
        <v>#DIV/0!</v>
      </c>
      <c r="N39" s="92">
        <f t="shared" si="8"/>
        <v>0</v>
      </c>
      <c r="O39" s="86"/>
      <c r="P39" s="86"/>
      <c r="Q39" s="86"/>
      <c r="R39" s="86"/>
      <c r="S39" s="81"/>
      <c r="T39" s="82"/>
      <c r="U39" s="82"/>
      <c r="V39" s="82"/>
      <c r="W39" s="82"/>
    </row>
    <row r="40" spans="1:23" s="67" customFormat="1" outlineLevel="1">
      <c r="A40" s="83"/>
      <c r="B40" s="89" t="s">
        <v>85</v>
      </c>
      <c r="C40" s="90">
        <f t="shared" si="7"/>
        <v>0</v>
      </c>
      <c r="D40" s="85"/>
      <c r="E40" s="85"/>
      <c r="F40" s="85"/>
      <c r="G40" s="85"/>
      <c r="H40" s="90">
        <f t="shared" si="1"/>
        <v>0</v>
      </c>
      <c r="I40" s="85"/>
      <c r="J40" s="85"/>
      <c r="K40" s="85"/>
      <c r="L40" s="85"/>
      <c r="M40" s="91" t="e">
        <f t="shared" si="5"/>
        <v>#DIV/0!</v>
      </c>
      <c r="N40" s="92">
        <f t="shared" si="8"/>
        <v>0</v>
      </c>
      <c r="O40" s="86"/>
      <c r="P40" s="86"/>
      <c r="Q40" s="86"/>
      <c r="R40" s="86"/>
      <c r="S40" s="81"/>
      <c r="T40" s="82"/>
      <c r="U40" s="82"/>
      <c r="V40" s="82"/>
      <c r="W40" s="82"/>
    </row>
    <row r="41" spans="1:23" s="67" customFormat="1" outlineLevel="1">
      <c r="A41" s="83"/>
      <c r="B41" s="89" t="s">
        <v>86</v>
      </c>
      <c r="C41" s="90">
        <f t="shared" si="7"/>
        <v>0</v>
      </c>
      <c r="D41" s="85"/>
      <c r="E41" s="85"/>
      <c r="F41" s="85"/>
      <c r="G41" s="85"/>
      <c r="H41" s="90">
        <f t="shared" si="1"/>
        <v>0</v>
      </c>
      <c r="I41" s="85"/>
      <c r="J41" s="85"/>
      <c r="K41" s="85"/>
      <c r="L41" s="85"/>
      <c r="M41" s="91" t="e">
        <f t="shared" si="5"/>
        <v>#DIV/0!</v>
      </c>
      <c r="N41" s="92">
        <f t="shared" si="8"/>
        <v>0</v>
      </c>
      <c r="O41" s="86"/>
      <c r="P41" s="86"/>
      <c r="Q41" s="86"/>
      <c r="R41" s="86"/>
      <c r="S41" s="81"/>
      <c r="T41" s="82"/>
      <c r="U41" s="82"/>
      <c r="V41" s="82"/>
      <c r="W41" s="82"/>
    </row>
    <row r="42" spans="1:23" outlineLevel="1">
      <c r="A42" s="83" t="s">
        <v>97</v>
      </c>
      <c r="B42" s="106" t="s">
        <v>54</v>
      </c>
      <c r="C42" s="78">
        <f t="shared" si="7"/>
        <v>1.6524490000000001</v>
      </c>
      <c r="D42" s="78">
        <f>SUM(D43:D46)</f>
        <v>1.6524490000000001</v>
      </c>
      <c r="E42" s="78">
        <f>SUM(E43:E46)</f>
        <v>0</v>
      </c>
      <c r="F42" s="78">
        <f>SUM(F43:F46)</f>
        <v>0</v>
      </c>
      <c r="G42" s="78">
        <f>SUM(G43:G46)</f>
        <v>0</v>
      </c>
      <c r="H42" s="78">
        <f t="shared" si="1"/>
        <v>0.189</v>
      </c>
      <c r="I42" s="78">
        <f>SUM(I43:I46)</f>
        <v>0.189</v>
      </c>
      <c r="J42" s="78">
        <f>SUM(J43:J46)</f>
        <v>0</v>
      </c>
      <c r="K42" s="78">
        <f>SUM(K43:K46)</f>
        <v>0</v>
      </c>
      <c r="L42" s="78">
        <f>SUM(L43:L46)</f>
        <v>0</v>
      </c>
      <c r="M42" s="79">
        <f t="shared" si="5"/>
        <v>8743.1164021164022</v>
      </c>
      <c r="N42" s="80">
        <f t="shared" si="8"/>
        <v>2</v>
      </c>
      <c r="O42" s="95">
        <f>SUM(O43:O46)</f>
        <v>2</v>
      </c>
      <c r="P42" s="95">
        <f>SUM(P43:P46)</f>
        <v>0</v>
      </c>
      <c r="Q42" s="95">
        <f>SUM(Q43:Q46)</f>
        <v>0</v>
      </c>
      <c r="R42" s="95">
        <f>SUM(R43:R46)</f>
        <v>0</v>
      </c>
      <c r="S42" s="81"/>
      <c r="T42" s="82"/>
      <c r="U42" s="82"/>
      <c r="V42" s="82"/>
      <c r="W42" s="82"/>
    </row>
    <row r="43" spans="1:23" s="67" customFormat="1" outlineLevel="1">
      <c r="A43" s="83"/>
      <c r="B43" s="103" t="s">
        <v>101</v>
      </c>
      <c r="C43" s="90">
        <f>D43+E43+F43+G43</f>
        <v>1.6524490000000001</v>
      </c>
      <c r="D43" s="85">
        <v>1.6524490000000001</v>
      </c>
      <c r="E43" s="85"/>
      <c r="F43" s="85"/>
      <c r="G43" s="85"/>
      <c r="H43" s="90">
        <f>I43+J43+K43+L43</f>
        <v>0.189</v>
      </c>
      <c r="I43" s="100">
        <v>0.189</v>
      </c>
      <c r="J43" s="100"/>
      <c r="K43" s="100"/>
      <c r="L43" s="85"/>
      <c r="M43" s="91">
        <f>C43/H43*1000</f>
        <v>8743.1164021164022</v>
      </c>
      <c r="N43" s="92">
        <f t="shared" si="8"/>
        <v>2</v>
      </c>
      <c r="O43" s="86">
        <v>2</v>
      </c>
      <c r="P43" s="86"/>
      <c r="Q43" s="86"/>
      <c r="R43" s="86"/>
      <c r="S43" s="81">
        <v>100</v>
      </c>
      <c r="T43" s="82">
        <f>D43*100/C43</f>
        <v>100</v>
      </c>
      <c r="U43" s="82"/>
      <c r="V43" s="82">
        <f>F43*100/C43</f>
        <v>0</v>
      </c>
      <c r="W43" s="82">
        <f>G43*100/C43</f>
        <v>0</v>
      </c>
    </row>
    <row r="44" spans="1:23" s="67" customFormat="1" outlineLevel="1">
      <c r="A44" s="83"/>
      <c r="B44" s="103" t="s">
        <v>102</v>
      </c>
      <c r="C44" s="90">
        <f>D44+E44+F44+G44</f>
        <v>0</v>
      </c>
      <c r="D44" s="85"/>
      <c r="E44" s="85"/>
      <c r="F44" s="85"/>
      <c r="G44" s="85"/>
      <c r="H44" s="90">
        <f>I44+J44+K44+L44</f>
        <v>0</v>
      </c>
      <c r="I44" s="100"/>
      <c r="J44" s="100"/>
      <c r="K44" s="100"/>
      <c r="L44" s="85"/>
      <c r="M44" s="91" t="e">
        <f>C44/H44*1000</f>
        <v>#DIV/0!</v>
      </c>
      <c r="N44" s="92">
        <f t="shared" si="8"/>
        <v>0</v>
      </c>
      <c r="O44" s="86"/>
      <c r="P44" s="86"/>
      <c r="Q44" s="86"/>
      <c r="R44" s="86"/>
      <c r="S44" s="81"/>
      <c r="T44" s="82"/>
      <c r="U44" s="82"/>
      <c r="V44" s="82"/>
      <c r="W44" s="82"/>
    </row>
    <row r="45" spans="1:23" s="67" customFormat="1" outlineLevel="1">
      <c r="A45" s="83"/>
      <c r="B45" s="103" t="s">
        <v>103</v>
      </c>
      <c r="C45" s="90">
        <f>D45+E45+F45+G45</f>
        <v>0</v>
      </c>
      <c r="D45" s="85"/>
      <c r="E45" s="85"/>
      <c r="F45" s="85"/>
      <c r="G45" s="85"/>
      <c r="H45" s="90">
        <f>I45+J45+K45+L45</f>
        <v>0</v>
      </c>
      <c r="I45" s="100"/>
      <c r="J45" s="100"/>
      <c r="K45" s="100"/>
      <c r="L45" s="85"/>
      <c r="M45" s="91" t="e">
        <f>C45/H45*1000</f>
        <v>#DIV/0!</v>
      </c>
      <c r="N45" s="92">
        <f t="shared" si="8"/>
        <v>0</v>
      </c>
      <c r="O45" s="86"/>
      <c r="P45" s="86"/>
      <c r="Q45" s="86"/>
      <c r="R45" s="86"/>
      <c r="S45" s="81"/>
      <c r="T45" s="82"/>
      <c r="U45" s="82"/>
      <c r="V45" s="82"/>
      <c r="W45" s="82"/>
    </row>
    <row r="46" spans="1:23" s="67" customFormat="1" outlineLevel="1">
      <c r="A46" s="83"/>
      <c r="B46" s="103" t="s">
        <v>98</v>
      </c>
      <c r="C46" s="90">
        <f>D46+E46+F46+G46</f>
        <v>0</v>
      </c>
      <c r="D46" s="85"/>
      <c r="E46" s="85"/>
      <c r="F46" s="85"/>
      <c r="G46" s="85"/>
      <c r="H46" s="90">
        <f>I46+J46+K46+L46</f>
        <v>0</v>
      </c>
      <c r="I46" s="85"/>
      <c r="J46" s="85"/>
      <c r="K46" s="85"/>
      <c r="L46" s="85"/>
      <c r="M46" s="91" t="e">
        <f>C46/H46*1000</f>
        <v>#DIV/0!</v>
      </c>
      <c r="N46" s="92">
        <f t="shared" si="8"/>
        <v>0</v>
      </c>
      <c r="O46" s="86"/>
      <c r="P46" s="86"/>
      <c r="Q46" s="86"/>
      <c r="R46" s="86"/>
      <c r="S46" s="81"/>
      <c r="T46" s="82"/>
      <c r="U46" s="82"/>
      <c r="V46" s="82"/>
      <c r="W46" s="82"/>
    </row>
    <row r="47" spans="1:23" s="69" customFormat="1" outlineLevel="1">
      <c r="A47" s="83" t="s">
        <v>99</v>
      </c>
      <c r="B47" s="77" t="s">
        <v>100</v>
      </c>
      <c r="C47" s="107">
        <f>D47+E47+F47+G47</f>
        <v>54.093282000000002</v>
      </c>
      <c r="D47" s="78">
        <f>D11+D15+D42</f>
        <v>2.9232779999999998</v>
      </c>
      <c r="E47" s="78">
        <f>E11+E15+E42</f>
        <v>0</v>
      </c>
      <c r="F47" s="78">
        <f>F11+F15+F42</f>
        <v>51.129337</v>
      </c>
      <c r="G47" s="78">
        <f>G11+G15+G42</f>
        <v>4.0667000000000002E-2</v>
      </c>
      <c r="H47" s="78">
        <f>I47+J47+K47+L47</f>
        <v>6.1746400000000001</v>
      </c>
      <c r="I47" s="78">
        <f>I11+I15+I42</f>
        <v>0.33399999999999996</v>
      </c>
      <c r="J47" s="78">
        <f>J11+J15+J42</f>
        <v>0</v>
      </c>
      <c r="K47" s="78">
        <f>K11+K15+K42</f>
        <v>5.8360000000000003</v>
      </c>
      <c r="L47" s="78">
        <f>L11+L15+L42</f>
        <v>4.64E-3</v>
      </c>
      <c r="M47" s="79">
        <f>C47/H47*1000</f>
        <v>8760.5564049078166</v>
      </c>
      <c r="N47" s="80">
        <f t="shared" si="8"/>
        <v>30</v>
      </c>
      <c r="O47" s="79">
        <f>O11+O15+O42</f>
        <v>28</v>
      </c>
      <c r="P47" s="79">
        <f>P11+P15+P42</f>
        <v>0</v>
      </c>
      <c r="Q47" s="79">
        <f>Q11+Q15+Q42</f>
        <v>1</v>
      </c>
      <c r="R47" s="79">
        <f>R11+R15+R42</f>
        <v>1</v>
      </c>
      <c r="S47" s="81"/>
      <c r="T47" s="82"/>
      <c r="U47" s="82"/>
      <c r="V47" s="82"/>
      <c r="W47" s="82"/>
    </row>
    <row r="48" spans="1:23" s="119" customFormat="1" ht="15.75" outlineLevel="1">
      <c r="A48" s="112"/>
      <c r="B48" s="113"/>
      <c r="C48" s="114"/>
      <c r="D48" s="115"/>
      <c r="E48" s="115"/>
      <c r="F48" s="115"/>
      <c r="G48" s="115"/>
      <c r="H48" s="115"/>
      <c r="I48" s="115"/>
      <c r="J48" s="115"/>
      <c r="K48" s="115"/>
      <c r="L48" s="114"/>
      <c r="M48" s="116"/>
      <c r="N48" s="117"/>
      <c r="O48" s="118"/>
      <c r="P48" s="118"/>
      <c r="Q48" s="118"/>
      <c r="R48" s="118"/>
      <c r="S48" s="113"/>
      <c r="T48" s="120"/>
      <c r="U48" s="120"/>
      <c r="V48" s="120"/>
      <c r="W48" s="120"/>
    </row>
    <row r="49" spans="1:23">
      <c r="B49" s="111"/>
    </row>
    <row r="50" spans="1:23" ht="18.75" hidden="1">
      <c r="A50" s="254" t="s">
        <v>161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</row>
    <row r="51" spans="1:23" ht="23.25" hidden="1" customHeight="1">
      <c r="A51" s="255" t="e">
        <f>#REF!</f>
        <v>#REF!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7"/>
    </row>
    <row r="52" spans="1:23" hidden="1">
      <c r="A52" s="76">
        <v>1</v>
      </c>
      <c r="B52" s="77" t="s">
        <v>74</v>
      </c>
      <c r="C52" s="78">
        <f>D52+E52+F52+G52</f>
        <v>3.6928000000000002E-2</v>
      </c>
      <c r="D52" s="78">
        <f>SUM(D53:D55)</f>
        <v>0</v>
      </c>
      <c r="E52" s="78">
        <f>SUM(E53:E55)</f>
        <v>0</v>
      </c>
      <c r="F52" s="78">
        <f>SUM(F53:F55)</f>
        <v>3.6928000000000002E-2</v>
      </c>
      <c r="G52" s="78">
        <f>SUM(G53:G55)</f>
        <v>0</v>
      </c>
      <c r="H52" s="78">
        <f t="shared" ref="H52:H83" si="9">I52+J52+K52+L52</f>
        <v>8.0000000000000002E-3</v>
      </c>
      <c r="I52" s="78">
        <f>SUM(I53:I55)</f>
        <v>0</v>
      </c>
      <c r="J52" s="78">
        <f>SUM(J53:J55)</f>
        <v>0</v>
      </c>
      <c r="K52" s="78">
        <f>SUM(K53:K55)</f>
        <v>8.0000000000000002E-3</v>
      </c>
      <c r="L52" s="78">
        <f>SUM(L53:L55)</f>
        <v>0</v>
      </c>
      <c r="M52" s="79">
        <f t="shared" ref="M52:M83" si="10">C52/H52*1000</f>
        <v>4616.0000000000009</v>
      </c>
      <c r="N52" s="80">
        <f t="shared" ref="N52:N66" si="11">SUM(O52:R52)</f>
        <v>0</v>
      </c>
      <c r="O52" s="79">
        <f>SUM(O53:O55)</f>
        <v>0</v>
      </c>
      <c r="P52" s="79">
        <f>SUM(P53:P55)</f>
        <v>0</v>
      </c>
      <c r="Q52" s="79">
        <f>SUM(Q53:Q55)</f>
        <v>0</v>
      </c>
      <c r="R52" s="79">
        <f>SUM(R53:R55)</f>
        <v>0</v>
      </c>
      <c r="S52" s="81"/>
      <c r="T52" s="82"/>
      <c r="U52" s="82"/>
      <c r="V52" s="82"/>
      <c r="W52" s="82"/>
    </row>
    <row r="53" spans="1:23" hidden="1">
      <c r="A53" s="83" t="s">
        <v>75</v>
      </c>
      <c r="B53" s="84" t="s">
        <v>76</v>
      </c>
      <c r="C53" s="78">
        <f>D53+E53+F53+G53</f>
        <v>0</v>
      </c>
      <c r="D53" s="85"/>
      <c r="E53" s="85"/>
      <c r="F53" s="85"/>
      <c r="G53" s="85"/>
      <c r="H53" s="78">
        <f t="shared" si="9"/>
        <v>0</v>
      </c>
      <c r="I53" s="85"/>
      <c r="J53" s="85"/>
      <c r="K53" s="85"/>
      <c r="L53" s="85"/>
      <c r="M53" s="79" t="e">
        <f t="shared" si="10"/>
        <v>#DIV/0!</v>
      </c>
      <c r="N53" s="80">
        <f t="shared" si="11"/>
        <v>0</v>
      </c>
      <c r="O53" s="86"/>
      <c r="P53" s="86"/>
      <c r="Q53" s="86"/>
      <c r="R53" s="86"/>
      <c r="S53" s="81"/>
      <c r="T53" s="82"/>
      <c r="U53" s="82"/>
      <c r="V53" s="82"/>
      <c r="W53" s="82"/>
    </row>
    <row r="54" spans="1:23" hidden="1">
      <c r="A54" s="83" t="s">
        <v>77</v>
      </c>
      <c r="B54" s="84" t="s">
        <v>78</v>
      </c>
      <c r="C54" s="78">
        <f>D54+E54+F54+G54</f>
        <v>3.6928000000000002E-2</v>
      </c>
      <c r="D54" s="85"/>
      <c r="E54" s="85"/>
      <c r="F54" s="85">
        <v>3.6928000000000002E-2</v>
      </c>
      <c r="G54" s="85"/>
      <c r="H54" s="78">
        <f t="shared" si="9"/>
        <v>8.0000000000000002E-3</v>
      </c>
      <c r="I54" s="85"/>
      <c r="J54" s="85"/>
      <c r="K54" s="85">
        <v>8.0000000000000002E-3</v>
      </c>
      <c r="L54" s="85"/>
      <c r="M54" s="79">
        <f t="shared" si="10"/>
        <v>4616.0000000000009</v>
      </c>
      <c r="N54" s="80">
        <f t="shared" si="11"/>
        <v>0</v>
      </c>
      <c r="O54" s="86"/>
      <c r="P54" s="86"/>
      <c r="Q54" s="86"/>
      <c r="R54" s="86"/>
      <c r="S54" s="81"/>
      <c r="T54" s="82"/>
      <c r="U54" s="82"/>
      <c r="V54" s="82"/>
      <c r="W54" s="82"/>
    </row>
    <row r="55" spans="1:23" ht="25.5" hidden="1">
      <c r="A55" s="83" t="s">
        <v>79</v>
      </c>
      <c r="B55" s="87" t="s">
        <v>80</v>
      </c>
      <c r="C55" s="78">
        <f>D55+E55+F55+G55</f>
        <v>0</v>
      </c>
      <c r="D55" s="85"/>
      <c r="E55" s="85"/>
      <c r="F55" s="85"/>
      <c r="G55" s="85"/>
      <c r="H55" s="78">
        <f t="shared" si="9"/>
        <v>0</v>
      </c>
      <c r="I55" s="85"/>
      <c r="J55" s="85"/>
      <c r="K55" s="85"/>
      <c r="L55" s="85"/>
      <c r="M55" s="79" t="e">
        <f t="shared" si="10"/>
        <v>#DIV/0!</v>
      </c>
      <c r="N55" s="80">
        <f t="shared" si="11"/>
        <v>0</v>
      </c>
      <c r="O55" s="86"/>
      <c r="P55" s="86"/>
      <c r="Q55" s="86"/>
      <c r="R55" s="86"/>
      <c r="S55" s="81"/>
      <c r="T55" s="82"/>
      <c r="U55" s="82"/>
      <c r="V55" s="82"/>
      <c r="W55" s="82"/>
    </row>
    <row r="56" spans="1:23" hidden="1">
      <c r="A56" s="76" t="s">
        <v>33</v>
      </c>
      <c r="B56" s="77" t="s">
        <v>81</v>
      </c>
      <c r="C56" s="78">
        <f>D56+E56+F56+G56</f>
        <v>18.365289999999998</v>
      </c>
      <c r="D56" s="78">
        <f>D61+D64+D71+D75+D79</f>
        <v>4.2534219999999996</v>
      </c>
      <c r="E56" s="78">
        <f>E61+E64+E71+E75+E79</f>
        <v>0</v>
      </c>
      <c r="F56" s="78">
        <f>F61+F64+F71+F75+F79</f>
        <v>14.02117</v>
      </c>
      <c r="G56" s="78">
        <f>G61+G64+G71+G75+G79</f>
        <v>9.0698000000000001E-2</v>
      </c>
      <c r="H56" s="78">
        <f t="shared" si="9"/>
        <v>3.1259999999999999</v>
      </c>
      <c r="I56" s="78">
        <f>I61+I64+I71+I75+I79</f>
        <v>0.77400000000000002</v>
      </c>
      <c r="J56" s="78">
        <f>J61+J64+J71+J75+J79</f>
        <v>0</v>
      </c>
      <c r="K56" s="88">
        <f>K61+K64+K71+K75+K79</f>
        <v>2.335</v>
      </c>
      <c r="L56" s="78">
        <f>L61+L64+L71+L75+L79</f>
        <v>1.7000000000000001E-2</v>
      </c>
      <c r="M56" s="79">
        <f t="shared" si="10"/>
        <v>5875.0127959053098</v>
      </c>
      <c r="N56" s="80">
        <f t="shared" si="11"/>
        <v>50</v>
      </c>
      <c r="O56" s="79">
        <f>O61+O64+O71+O75+O79</f>
        <v>5</v>
      </c>
      <c r="P56" s="79">
        <f>P61+P64+P71+P75</f>
        <v>0</v>
      </c>
      <c r="Q56" s="79">
        <f>Q61+Q64+Q71+Q75</f>
        <v>43</v>
      </c>
      <c r="R56" s="79">
        <f>R61+R64+R71+R75</f>
        <v>2</v>
      </c>
      <c r="S56" s="81"/>
      <c r="T56" s="82"/>
      <c r="U56" s="82"/>
      <c r="V56" s="82"/>
      <c r="W56" s="82"/>
    </row>
    <row r="57" spans="1:23" hidden="1">
      <c r="A57" s="83" t="s">
        <v>82</v>
      </c>
      <c r="B57" s="77" t="s">
        <v>83</v>
      </c>
      <c r="C57" s="78">
        <v>0</v>
      </c>
      <c r="D57" s="78">
        <f>SUM(D58:D60)</f>
        <v>0</v>
      </c>
      <c r="E57" s="78">
        <f>SUM(E58:E60)</f>
        <v>0</v>
      </c>
      <c r="F57" s="78">
        <f>SUM(F58:F60)</f>
        <v>0</v>
      </c>
      <c r="G57" s="78">
        <f>SUM(G58:G60)</f>
        <v>0</v>
      </c>
      <c r="H57" s="78">
        <f t="shared" si="9"/>
        <v>0</v>
      </c>
      <c r="I57" s="78">
        <f>SUM(I58:I60)</f>
        <v>0</v>
      </c>
      <c r="J57" s="78">
        <f>SUM(J58:J60)</f>
        <v>0</v>
      </c>
      <c r="K57" s="78">
        <f>SUM(K58:K60)</f>
        <v>0</v>
      </c>
      <c r="L57" s="78">
        <f>SUM(L58:L60)</f>
        <v>0</v>
      </c>
      <c r="M57" s="79" t="e">
        <f t="shared" si="10"/>
        <v>#DIV/0!</v>
      </c>
      <c r="N57" s="80">
        <f t="shared" si="11"/>
        <v>0</v>
      </c>
      <c r="O57" s="79">
        <f>SUM(O58:O60)</f>
        <v>0</v>
      </c>
      <c r="P57" s="79">
        <f>SUM(P58:P60)</f>
        <v>0</v>
      </c>
      <c r="Q57" s="79">
        <f>SUM(Q58:Q60)</f>
        <v>0</v>
      </c>
      <c r="R57" s="79">
        <f>SUM(R58:R60)</f>
        <v>0</v>
      </c>
      <c r="S57" s="81"/>
      <c r="T57" s="81"/>
      <c r="U57" s="81"/>
      <c r="V57" s="81"/>
      <c r="W57" s="81"/>
    </row>
    <row r="58" spans="1:23" hidden="1">
      <c r="A58" s="76"/>
      <c r="B58" s="89"/>
      <c r="C58" s="90">
        <f t="shared" ref="C58:C68" si="12">D58+E58+F58+G58</f>
        <v>0</v>
      </c>
      <c r="D58" s="85"/>
      <c r="E58" s="85"/>
      <c r="F58" s="85"/>
      <c r="G58" s="85"/>
      <c r="H58" s="90">
        <f t="shared" si="9"/>
        <v>0</v>
      </c>
      <c r="I58" s="85"/>
      <c r="J58" s="85"/>
      <c r="K58" s="85"/>
      <c r="L58" s="85"/>
      <c r="M58" s="91" t="e">
        <f t="shared" si="10"/>
        <v>#DIV/0!</v>
      </c>
      <c r="N58" s="92">
        <f t="shared" si="11"/>
        <v>0</v>
      </c>
      <c r="O58" s="86"/>
      <c r="P58" s="86"/>
      <c r="Q58" s="86"/>
      <c r="R58" s="86"/>
      <c r="S58" s="81"/>
      <c r="T58" s="81"/>
      <c r="U58" s="81"/>
      <c r="V58" s="81"/>
      <c r="W58" s="81"/>
    </row>
    <row r="59" spans="1:23" hidden="1">
      <c r="A59" s="76"/>
      <c r="B59" s="89"/>
      <c r="C59" s="90">
        <f t="shared" si="12"/>
        <v>0</v>
      </c>
      <c r="D59" s="85"/>
      <c r="E59" s="85"/>
      <c r="F59" s="85"/>
      <c r="G59" s="85"/>
      <c r="H59" s="90">
        <f t="shared" si="9"/>
        <v>0</v>
      </c>
      <c r="I59" s="85"/>
      <c r="J59" s="85"/>
      <c r="K59" s="85"/>
      <c r="L59" s="85"/>
      <c r="M59" s="91" t="e">
        <f t="shared" si="10"/>
        <v>#DIV/0!</v>
      </c>
      <c r="N59" s="92">
        <f t="shared" si="11"/>
        <v>0</v>
      </c>
      <c r="O59" s="86"/>
      <c r="P59" s="86"/>
      <c r="Q59" s="86"/>
      <c r="R59" s="86"/>
      <c r="S59" s="81"/>
      <c r="T59" s="81"/>
      <c r="U59" s="81"/>
      <c r="V59" s="81"/>
      <c r="W59" s="81"/>
    </row>
    <row r="60" spans="1:23" hidden="1">
      <c r="A60" s="83"/>
      <c r="B60" s="89"/>
      <c r="C60" s="90">
        <f t="shared" si="12"/>
        <v>0</v>
      </c>
      <c r="D60" s="85"/>
      <c r="E60" s="85"/>
      <c r="F60" s="85"/>
      <c r="G60" s="85"/>
      <c r="H60" s="90">
        <f t="shared" si="9"/>
        <v>0</v>
      </c>
      <c r="I60" s="85"/>
      <c r="J60" s="85"/>
      <c r="K60" s="85"/>
      <c r="L60" s="85"/>
      <c r="M60" s="91" t="e">
        <f t="shared" si="10"/>
        <v>#DIV/0!</v>
      </c>
      <c r="N60" s="92">
        <f t="shared" si="11"/>
        <v>0</v>
      </c>
      <c r="O60" s="86"/>
      <c r="P60" s="86"/>
      <c r="Q60" s="86"/>
      <c r="R60" s="86"/>
      <c r="S60" s="81"/>
      <c r="T60" s="82"/>
      <c r="U60" s="82"/>
      <c r="V60" s="82"/>
      <c r="W60" s="82"/>
    </row>
    <row r="61" spans="1:23" hidden="1">
      <c r="A61" s="83" t="s">
        <v>87</v>
      </c>
      <c r="B61" s="93" t="s">
        <v>88</v>
      </c>
      <c r="C61" s="78">
        <f t="shared" si="12"/>
        <v>18.365289999999998</v>
      </c>
      <c r="D61" s="78">
        <f>SUM(D62:D63)</f>
        <v>4.2534219999999996</v>
      </c>
      <c r="E61" s="78">
        <f>SUM(E62:E63)</f>
        <v>0</v>
      </c>
      <c r="F61" s="78">
        <f>SUM(F62:F63)</f>
        <v>14.02117</v>
      </c>
      <c r="G61" s="78">
        <f>SUM(G62:G63)</f>
        <v>9.0698000000000001E-2</v>
      </c>
      <c r="H61" s="78">
        <f t="shared" si="9"/>
        <v>3.1259999999999999</v>
      </c>
      <c r="I61" s="78">
        <f>SUM(I62:I63)</f>
        <v>0.77400000000000002</v>
      </c>
      <c r="J61" s="78">
        <f>SUM(J62:J63)</f>
        <v>0</v>
      </c>
      <c r="K61" s="94">
        <f>SUM(K62:K63)</f>
        <v>2.335</v>
      </c>
      <c r="L61" s="78">
        <f>SUM(L62:L63)</f>
        <v>1.7000000000000001E-2</v>
      </c>
      <c r="M61" s="79">
        <f t="shared" si="10"/>
        <v>5875.0127959053098</v>
      </c>
      <c r="N61" s="80">
        <f t="shared" si="11"/>
        <v>50</v>
      </c>
      <c r="O61" s="95">
        <f>SUM(O62:O63)</f>
        <v>5</v>
      </c>
      <c r="P61" s="95">
        <f>SUM(P62:P63)</f>
        <v>0</v>
      </c>
      <c r="Q61" s="95">
        <f>SUM(Q62:Q63)</f>
        <v>43</v>
      </c>
      <c r="R61" s="95">
        <f>SUM(R62:R63)</f>
        <v>2</v>
      </c>
      <c r="S61" s="81"/>
      <c r="T61" s="82"/>
      <c r="U61" s="82"/>
      <c r="V61" s="82"/>
      <c r="W61" s="82"/>
    </row>
    <row r="62" spans="1:23" hidden="1">
      <c r="A62" s="83"/>
      <c r="B62" s="96" t="s">
        <v>142</v>
      </c>
      <c r="C62" s="90">
        <f t="shared" si="12"/>
        <v>10.426081</v>
      </c>
      <c r="D62" s="85"/>
      <c r="E62" s="97"/>
      <c r="F62" s="97">
        <v>10.414261</v>
      </c>
      <c r="G62" s="85">
        <v>1.1820000000000001E-2</v>
      </c>
      <c r="H62" s="90">
        <f t="shared" si="9"/>
        <v>1.2919999999999998</v>
      </c>
      <c r="I62" s="97"/>
      <c r="J62" s="97"/>
      <c r="K62" s="98">
        <v>1.2889999999999999</v>
      </c>
      <c r="L62" s="85">
        <v>3.0000000000000001E-3</v>
      </c>
      <c r="M62" s="91">
        <f t="shared" si="10"/>
        <v>8069.7221362229111</v>
      </c>
      <c r="N62" s="92">
        <f t="shared" si="11"/>
        <v>41</v>
      </c>
      <c r="O62" s="99"/>
      <c r="P62" s="99"/>
      <c r="Q62" s="99">
        <v>40</v>
      </c>
      <c r="R62" s="99">
        <v>1</v>
      </c>
      <c r="S62" s="81"/>
      <c r="T62" s="82"/>
      <c r="U62" s="82"/>
      <c r="V62" s="82"/>
      <c r="W62" s="82"/>
    </row>
    <row r="63" spans="1:23" hidden="1">
      <c r="A63" s="83"/>
      <c r="B63" s="96" t="s">
        <v>159</v>
      </c>
      <c r="C63" s="90">
        <f t="shared" si="12"/>
        <v>7.939209</v>
      </c>
      <c r="D63" s="85">
        <v>4.2534219999999996</v>
      </c>
      <c r="E63" s="97"/>
      <c r="F63" s="121">
        <v>3.6069089999999999</v>
      </c>
      <c r="G63" s="85">
        <v>7.8878000000000004E-2</v>
      </c>
      <c r="H63" s="90">
        <f t="shared" si="9"/>
        <v>1.8340000000000001</v>
      </c>
      <c r="I63" s="97">
        <v>0.77400000000000002</v>
      </c>
      <c r="J63" s="97"/>
      <c r="K63" s="98">
        <v>1.046</v>
      </c>
      <c r="L63" s="85">
        <v>1.4E-2</v>
      </c>
      <c r="M63" s="91">
        <f t="shared" si="10"/>
        <v>4328.9034896401308</v>
      </c>
      <c r="N63" s="92">
        <f t="shared" si="11"/>
        <v>9</v>
      </c>
      <c r="O63" s="99">
        <v>5</v>
      </c>
      <c r="P63" s="99"/>
      <c r="Q63" s="99">
        <v>3</v>
      </c>
      <c r="R63" s="99">
        <v>1</v>
      </c>
      <c r="S63" s="81"/>
      <c r="T63" s="82"/>
      <c r="U63" s="82"/>
      <c r="V63" s="82"/>
      <c r="W63" s="82"/>
    </row>
    <row r="64" spans="1:23" hidden="1">
      <c r="A64" s="83" t="s">
        <v>89</v>
      </c>
      <c r="B64" s="93" t="s">
        <v>90</v>
      </c>
      <c r="C64" s="78">
        <f t="shared" si="12"/>
        <v>0</v>
      </c>
      <c r="D64" s="78">
        <f>SUM(D65:D70)</f>
        <v>0</v>
      </c>
      <c r="E64" s="78">
        <f>SUM(E65:E70)</f>
        <v>0</v>
      </c>
      <c r="F64" s="78">
        <f>SUM(F65:F70)</f>
        <v>0</v>
      </c>
      <c r="G64" s="78">
        <f>SUM(G65:G70)</f>
        <v>0</v>
      </c>
      <c r="H64" s="78">
        <f t="shared" si="9"/>
        <v>0</v>
      </c>
      <c r="I64" s="78">
        <f>SUM(I65:I70)</f>
        <v>0</v>
      </c>
      <c r="J64" s="78">
        <f>SUM(J65:J70)</f>
        <v>0</v>
      </c>
      <c r="K64" s="78">
        <f>SUM(K65:K70)</f>
        <v>0</v>
      </c>
      <c r="L64" s="78">
        <f>SUM(L65:L70)</f>
        <v>0</v>
      </c>
      <c r="M64" s="79" t="e">
        <f t="shared" si="10"/>
        <v>#DIV/0!</v>
      </c>
      <c r="N64" s="80">
        <f t="shared" si="11"/>
        <v>0</v>
      </c>
      <c r="O64" s="95">
        <f>SUM(O65:O70)</f>
        <v>0</v>
      </c>
      <c r="P64" s="95">
        <f>SUM(P65:P70)</f>
        <v>0</v>
      </c>
      <c r="Q64" s="95">
        <f>SUM(Q65:Q70)</f>
        <v>0</v>
      </c>
      <c r="R64" s="95">
        <f>SUM(R65:R70)</f>
        <v>0</v>
      </c>
      <c r="S64" s="81"/>
      <c r="T64" s="82"/>
      <c r="U64" s="82"/>
      <c r="V64" s="82"/>
      <c r="W64" s="82"/>
    </row>
    <row r="65" spans="1:23" hidden="1">
      <c r="A65" s="83"/>
      <c r="B65" s="96"/>
      <c r="C65" s="90">
        <f t="shared" si="12"/>
        <v>0</v>
      </c>
      <c r="D65" s="85"/>
      <c r="E65" s="97"/>
      <c r="F65" s="97"/>
      <c r="G65" s="85"/>
      <c r="H65" s="90">
        <f t="shared" si="9"/>
        <v>0</v>
      </c>
      <c r="I65" s="85"/>
      <c r="J65" s="97"/>
      <c r="K65" s="98"/>
      <c r="L65" s="85"/>
      <c r="M65" s="91" t="e">
        <f t="shared" si="10"/>
        <v>#DIV/0!</v>
      </c>
      <c r="N65" s="92">
        <f t="shared" si="11"/>
        <v>0</v>
      </c>
      <c r="O65" s="173"/>
      <c r="P65" s="173"/>
      <c r="Q65" s="173"/>
      <c r="R65" s="173"/>
      <c r="S65" s="82"/>
      <c r="T65" s="82"/>
      <c r="U65" s="82"/>
      <c r="V65" s="82"/>
      <c r="W65" s="82"/>
    </row>
    <row r="66" spans="1:23" hidden="1">
      <c r="A66" s="83"/>
      <c r="B66" s="96"/>
      <c r="C66" s="90">
        <f t="shared" si="12"/>
        <v>0</v>
      </c>
      <c r="D66" s="85"/>
      <c r="E66" s="85"/>
      <c r="F66" s="85"/>
      <c r="G66" s="85"/>
      <c r="H66" s="90">
        <f t="shared" si="9"/>
        <v>0</v>
      </c>
      <c r="I66" s="85"/>
      <c r="J66" s="100"/>
      <c r="K66" s="100"/>
      <c r="L66" s="85"/>
      <c r="M66" s="91" t="e">
        <f t="shared" si="10"/>
        <v>#DIV/0!</v>
      </c>
      <c r="N66" s="92">
        <f t="shared" si="11"/>
        <v>0</v>
      </c>
      <c r="O66" s="173"/>
      <c r="P66" s="173"/>
      <c r="Q66" s="173"/>
      <c r="R66" s="173"/>
      <c r="S66" s="82"/>
      <c r="T66" s="82"/>
      <c r="U66" s="82"/>
      <c r="V66" s="82"/>
      <c r="W66" s="82"/>
    </row>
    <row r="67" spans="1:23" hidden="1">
      <c r="A67" s="83"/>
      <c r="B67" s="96"/>
      <c r="C67" s="90">
        <f t="shared" si="12"/>
        <v>0</v>
      </c>
      <c r="D67" s="85"/>
      <c r="E67" s="85"/>
      <c r="F67" s="85"/>
      <c r="G67" s="85"/>
      <c r="H67" s="90">
        <f t="shared" si="9"/>
        <v>0</v>
      </c>
      <c r="I67" s="85"/>
      <c r="J67" s="100"/>
      <c r="K67" s="100"/>
      <c r="L67" s="85"/>
      <c r="M67" s="91" t="e">
        <f t="shared" si="10"/>
        <v>#DIV/0!</v>
      </c>
      <c r="N67" s="92"/>
      <c r="O67" s="99"/>
      <c r="P67" s="99"/>
      <c r="Q67" s="99"/>
      <c r="R67" s="99"/>
      <c r="S67" s="81"/>
      <c r="T67" s="82"/>
      <c r="U67" s="82"/>
      <c r="V67" s="82"/>
      <c r="W67" s="82"/>
    </row>
    <row r="68" spans="1:23" hidden="1">
      <c r="A68" s="83"/>
      <c r="B68" s="96"/>
      <c r="C68" s="90">
        <f t="shared" si="12"/>
        <v>0</v>
      </c>
      <c r="D68" s="85"/>
      <c r="E68" s="85"/>
      <c r="F68" s="85"/>
      <c r="G68" s="85"/>
      <c r="H68" s="90">
        <f t="shared" si="9"/>
        <v>0</v>
      </c>
      <c r="I68" s="85"/>
      <c r="J68" s="100"/>
      <c r="K68" s="100"/>
      <c r="L68" s="85"/>
      <c r="M68" s="91" t="e">
        <f t="shared" si="10"/>
        <v>#DIV/0!</v>
      </c>
      <c r="N68" s="92"/>
      <c r="O68" s="99"/>
      <c r="P68" s="99"/>
      <c r="Q68" s="99"/>
      <c r="R68" s="99"/>
      <c r="S68" s="81"/>
      <c r="T68" s="82"/>
      <c r="U68" s="82"/>
      <c r="V68" s="82"/>
      <c r="W68" s="82"/>
    </row>
    <row r="69" spans="1:23" hidden="1">
      <c r="A69" s="83"/>
      <c r="B69" s="96"/>
      <c r="C69" s="90"/>
      <c r="D69" s="85"/>
      <c r="E69" s="85"/>
      <c r="F69" s="85"/>
      <c r="G69" s="85"/>
      <c r="H69" s="90">
        <f t="shared" si="9"/>
        <v>0</v>
      </c>
      <c r="I69" s="85"/>
      <c r="J69" s="100"/>
      <c r="K69" s="100"/>
      <c r="L69" s="85"/>
      <c r="M69" s="91" t="e">
        <f t="shared" si="10"/>
        <v>#DIV/0!</v>
      </c>
      <c r="N69" s="92"/>
      <c r="O69" s="99"/>
      <c r="P69" s="99"/>
      <c r="Q69" s="99"/>
      <c r="R69" s="99"/>
      <c r="S69" s="81"/>
      <c r="T69" s="82"/>
      <c r="U69" s="82"/>
      <c r="V69" s="82"/>
      <c r="W69" s="82"/>
    </row>
    <row r="70" spans="1:23" hidden="1">
      <c r="A70" s="83"/>
      <c r="B70" s="96"/>
      <c r="C70" s="90">
        <f t="shared" ref="C70:C83" si="13">D70+E70+F70+G70</f>
        <v>0</v>
      </c>
      <c r="D70" s="85"/>
      <c r="E70" s="85"/>
      <c r="F70" s="85"/>
      <c r="G70" s="85"/>
      <c r="H70" s="90">
        <f t="shared" si="9"/>
        <v>0</v>
      </c>
      <c r="I70" s="85"/>
      <c r="J70" s="100"/>
      <c r="K70" s="100"/>
      <c r="L70" s="85"/>
      <c r="M70" s="91" t="e">
        <f t="shared" si="10"/>
        <v>#DIV/0!</v>
      </c>
      <c r="N70" s="92">
        <f t="shared" ref="N70:N88" si="14">SUM(O70:R70)</f>
        <v>0</v>
      </c>
      <c r="O70" s="99"/>
      <c r="P70" s="99"/>
      <c r="Q70" s="99"/>
      <c r="R70" s="99"/>
      <c r="S70" s="81"/>
      <c r="T70" s="82"/>
      <c r="U70" s="82"/>
      <c r="V70" s="82"/>
      <c r="W70" s="82"/>
    </row>
    <row r="71" spans="1:23" hidden="1">
      <c r="A71" s="83" t="s">
        <v>91</v>
      </c>
      <c r="B71" s="101" t="s">
        <v>92</v>
      </c>
      <c r="C71" s="78">
        <f t="shared" si="13"/>
        <v>0</v>
      </c>
      <c r="D71" s="78">
        <f>SUM(D72:D74)</f>
        <v>0</v>
      </c>
      <c r="E71" s="78">
        <f>SUM(E72:E74)</f>
        <v>0</v>
      </c>
      <c r="F71" s="78">
        <f>SUM(F72:F74)</f>
        <v>0</v>
      </c>
      <c r="G71" s="78">
        <f>SUM(G72:G74)</f>
        <v>0</v>
      </c>
      <c r="H71" s="78">
        <f t="shared" si="9"/>
        <v>0</v>
      </c>
      <c r="I71" s="78">
        <f>SUM(I72:I74)</f>
        <v>0</v>
      </c>
      <c r="J71" s="78">
        <f>SUM(J72:J74)</f>
        <v>0</v>
      </c>
      <c r="K71" s="78">
        <f>SUM(K72:K74)</f>
        <v>0</v>
      </c>
      <c r="L71" s="78">
        <f>SUM(L72:L74)</f>
        <v>0</v>
      </c>
      <c r="M71" s="79" t="e">
        <f t="shared" si="10"/>
        <v>#DIV/0!</v>
      </c>
      <c r="N71" s="80">
        <f t="shared" si="14"/>
        <v>0</v>
      </c>
      <c r="O71" s="95">
        <f>SUM(O72:O74)</f>
        <v>0</v>
      </c>
      <c r="P71" s="95">
        <f>SUM(P72:P74)</f>
        <v>0</v>
      </c>
      <c r="Q71" s="95">
        <f>SUM(Q72:Q74)</f>
        <v>0</v>
      </c>
      <c r="R71" s="95">
        <f>SUM(R72:R74)</f>
        <v>0</v>
      </c>
      <c r="S71" s="81"/>
      <c r="T71" s="82"/>
      <c r="U71" s="82"/>
      <c r="V71" s="82"/>
      <c r="W71" s="82"/>
    </row>
    <row r="72" spans="1:23" hidden="1">
      <c r="A72" s="83"/>
      <c r="B72" s="89" t="s">
        <v>84</v>
      </c>
      <c r="C72" s="90">
        <f t="shared" si="13"/>
        <v>0</v>
      </c>
      <c r="D72" s="85"/>
      <c r="E72" s="85"/>
      <c r="F72" s="85"/>
      <c r="G72" s="85"/>
      <c r="H72" s="90">
        <f t="shared" si="9"/>
        <v>0</v>
      </c>
      <c r="I72" s="85"/>
      <c r="J72" s="85"/>
      <c r="K72" s="85"/>
      <c r="L72" s="85"/>
      <c r="M72" s="91" t="e">
        <f t="shared" si="10"/>
        <v>#DIV/0!</v>
      </c>
      <c r="N72" s="92">
        <f t="shared" si="14"/>
        <v>0</v>
      </c>
      <c r="O72" s="99"/>
      <c r="P72" s="99"/>
      <c r="Q72" s="99"/>
      <c r="R72" s="99"/>
      <c r="S72" s="81"/>
      <c r="T72" s="82"/>
      <c r="U72" s="82"/>
      <c r="V72" s="82"/>
      <c r="W72" s="82"/>
    </row>
    <row r="73" spans="1:23" hidden="1">
      <c r="A73" s="83"/>
      <c r="B73" s="89" t="s">
        <v>85</v>
      </c>
      <c r="C73" s="90">
        <f t="shared" si="13"/>
        <v>0</v>
      </c>
      <c r="D73" s="85"/>
      <c r="E73" s="85"/>
      <c r="F73" s="85"/>
      <c r="G73" s="85"/>
      <c r="H73" s="90">
        <f t="shared" si="9"/>
        <v>0</v>
      </c>
      <c r="I73" s="85"/>
      <c r="J73" s="85"/>
      <c r="K73" s="85"/>
      <c r="L73" s="85"/>
      <c r="M73" s="91" t="e">
        <f t="shared" si="10"/>
        <v>#DIV/0!</v>
      </c>
      <c r="N73" s="92">
        <f t="shared" si="14"/>
        <v>0</v>
      </c>
      <c r="O73" s="99"/>
      <c r="P73" s="99"/>
      <c r="Q73" s="99"/>
      <c r="R73" s="99"/>
      <c r="S73" s="81"/>
      <c r="T73" s="82"/>
      <c r="U73" s="82"/>
      <c r="V73" s="82"/>
      <c r="W73" s="82"/>
    </row>
    <row r="74" spans="1:23" hidden="1">
      <c r="A74" s="83"/>
      <c r="B74" s="89" t="s">
        <v>86</v>
      </c>
      <c r="C74" s="90">
        <f t="shared" si="13"/>
        <v>0</v>
      </c>
      <c r="D74" s="85"/>
      <c r="E74" s="85"/>
      <c r="F74" s="85"/>
      <c r="G74" s="85"/>
      <c r="H74" s="90">
        <f t="shared" si="9"/>
        <v>0</v>
      </c>
      <c r="I74" s="85"/>
      <c r="J74" s="85"/>
      <c r="K74" s="85"/>
      <c r="L74" s="85"/>
      <c r="M74" s="91" t="e">
        <f t="shared" si="10"/>
        <v>#DIV/0!</v>
      </c>
      <c r="N74" s="92">
        <f t="shared" si="14"/>
        <v>0</v>
      </c>
      <c r="O74" s="99"/>
      <c r="P74" s="99"/>
      <c r="Q74" s="99"/>
      <c r="R74" s="99"/>
      <c r="S74" s="81"/>
      <c r="T74" s="82"/>
      <c r="U74" s="82"/>
      <c r="V74" s="82"/>
      <c r="W74" s="82"/>
    </row>
    <row r="75" spans="1:23" ht="63.75" hidden="1">
      <c r="A75" s="83" t="s">
        <v>93</v>
      </c>
      <c r="B75" s="102" t="s">
        <v>94</v>
      </c>
      <c r="C75" s="78">
        <f t="shared" si="13"/>
        <v>0</v>
      </c>
      <c r="D75" s="78">
        <f>SUM(D76:D78)</f>
        <v>0</v>
      </c>
      <c r="E75" s="78">
        <f>SUM(E76:E78)</f>
        <v>0</v>
      </c>
      <c r="F75" s="78">
        <f>SUM(F76:F78)</f>
        <v>0</v>
      </c>
      <c r="G75" s="78">
        <f>SUM(G76:G78)</f>
        <v>0</v>
      </c>
      <c r="H75" s="78">
        <f t="shared" si="9"/>
        <v>0</v>
      </c>
      <c r="I75" s="78">
        <f>SUM(I76:I78)</f>
        <v>0</v>
      </c>
      <c r="J75" s="78">
        <f>SUM(J76:J78)</f>
        <v>0</v>
      </c>
      <c r="K75" s="78">
        <f>SUM(K76:K78)</f>
        <v>0</v>
      </c>
      <c r="L75" s="78">
        <f>SUM(L76:L78)</f>
        <v>0</v>
      </c>
      <c r="M75" s="79" t="e">
        <f t="shared" si="10"/>
        <v>#DIV/0!</v>
      </c>
      <c r="N75" s="80">
        <f t="shared" si="14"/>
        <v>0</v>
      </c>
      <c r="O75" s="95">
        <f>SUM(O76:O78)</f>
        <v>0</v>
      </c>
      <c r="P75" s="95">
        <f>SUM(P76:P78)</f>
        <v>0</v>
      </c>
      <c r="Q75" s="95">
        <f>SUM(Q76:Q78)</f>
        <v>0</v>
      </c>
      <c r="R75" s="95">
        <f>SUM(R76:R78)</f>
        <v>0</v>
      </c>
      <c r="S75" s="81"/>
      <c r="T75" s="82"/>
      <c r="U75" s="82"/>
      <c r="V75" s="82"/>
      <c r="W75" s="82"/>
    </row>
    <row r="76" spans="1:23" hidden="1">
      <c r="A76" s="83"/>
      <c r="B76" s="103"/>
      <c r="C76" s="90">
        <f t="shared" si="13"/>
        <v>0</v>
      </c>
      <c r="D76" s="85"/>
      <c r="E76" s="85"/>
      <c r="F76" s="85"/>
      <c r="G76" s="85"/>
      <c r="H76" s="90">
        <f t="shared" si="9"/>
        <v>0</v>
      </c>
      <c r="I76" s="85"/>
      <c r="J76" s="85"/>
      <c r="K76" s="100"/>
      <c r="L76" s="85"/>
      <c r="M76" s="91" t="e">
        <f t="shared" si="10"/>
        <v>#DIV/0!</v>
      </c>
      <c r="N76" s="92">
        <f t="shared" si="14"/>
        <v>0</v>
      </c>
      <c r="O76" s="86"/>
      <c r="P76" s="86"/>
      <c r="Q76" s="86"/>
      <c r="R76" s="86"/>
      <c r="S76" s="81"/>
      <c r="T76" s="82"/>
      <c r="U76" s="82"/>
      <c r="V76" s="82"/>
      <c r="W76" s="82"/>
    </row>
    <row r="77" spans="1:23" hidden="1">
      <c r="A77" s="83"/>
      <c r="B77" s="103"/>
      <c r="C77" s="90">
        <f t="shared" si="13"/>
        <v>0</v>
      </c>
      <c r="D77" s="85"/>
      <c r="E77" s="85"/>
      <c r="F77" s="85"/>
      <c r="G77" s="85"/>
      <c r="H77" s="90">
        <f t="shared" si="9"/>
        <v>0</v>
      </c>
      <c r="I77" s="85"/>
      <c r="J77" s="85"/>
      <c r="K77" s="104"/>
      <c r="L77" s="85"/>
      <c r="M77" s="91" t="e">
        <f t="shared" si="10"/>
        <v>#DIV/0!</v>
      </c>
      <c r="N77" s="92">
        <f t="shared" si="14"/>
        <v>0</v>
      </c>
      <c r="O77" s="86"/>
      <c r="P77" s="86"/>
      <c r="Q77" s="86"/>
      <c r="R77" s="86"/>
      <c r="S77" s="81"/>
      <c r="T77" s="82"/>
      <c r="U77" s="82"/>
      <c r="V77" s="82"/>
      <c r="W77" s="82"/>
    </row>
    <row r="78" spans="1:23" hidden="1">
      <c r="A78" s="83"/>
      <c r="B78" s="89" t="s">
        <v>86</v>
      </c>
      <c r="C78" s="90">
        <f t="shared" si="13"/>
        <v>0</v>
      </c>
      <c r="D78" s="85"/>
      <c r="E78" s="85"/>
      <c r="F78" s="85"/>
      <c r="G78" s="85"/>
      <c r="H78" s="90">
        <f t="shared" si="9"/>
        <v>0</v>
      </c>
      <c r="I78" s="85"/>
      <c r="J78" s="85"/>
      <c r="K78" s="85"/>
      <c r="L78" s="85"/>
      <c r="M78" s="91" t="e">
        <f t="shared" si="10"/>
        <v>#DIV/0!</v>
      </c>
      <c r="N78" s="92">
        <f t="shared" si="14"/>
        <v>0</v>
      </c>
      <c r="O78" s="86"/>
      <c r="P78" s="86"/>
      <c r="Q78" s="86"/>
      <c r="R78" s="86"/>
      <c r="S78" s="81"/>
      <c r="T78" s="82"/>
      <c r="U78" s="82"/>
      <c r="V78" s="82"/>
      <c r="W78" s="82"/>
    </row>
    <row r="79" spans="1:23" ht="38.25" hidden="1">
      <c r="A79" s="83" t="s">
        <v>95</v>
      </c>
      <c r="B79" s="105" t="s">
        <v>96</v>
      </c>
      <c r="C79" s="90">
        <f t="shared" si="13"/>
        <v>0</v>
      </c>
      <c r="D79" s="78">
        <f>SUM(D80:D82)</f>
        <v>0</v>
      </c>
      <c r="E79" s="78">
        <f>SUM(E80:E82)</f>
        <v>0</v>
      </c>
      <c r="F79" s="78">
        <f>SUM(F80:F82)</f>
        <v>0</v>
      </c>
      <c r="G79" s="78">
        <f>SUM(G80:G82)</f>
        <v>0</v>
      </c>
      <c r="H79" s="78">
        <f t="shared" si="9"/>
        <v>0</v>
      </c>
      <c r="I79" s="78">
        <f>SUM(I80:I82)</f>
        <v>0</v>
      </c>
      <c r="J79" s="78">
        <f>SUM(J80:J82)</f>
        <v>0</v>
      </c>
      <c r="K79" s="78">
        <f>SUM(K80:K82)</f>
        <v>0</v>
      </c>
      <c r="L79" s="78">
        <f>SUM(L80:L82)</f>
        <v>0</v>
      </c>
      <c r="M79" s="79" t="e">
        <f t="shared" si="10"/>
        <v>#DIV/0!</v>
      </c>
      <c r="N79" s="80">
        <f t="shared" si="14"/>
        <v>0</v>
      </c>
      <c r="O79" s="95">
        <f>SUM(O80:O82)</f>
        <v>0</v>
      </c>
      <c r="P79" s="95">
        <f>SUM(P80:P82)</f>
        <v>0</v>
      </c>
      <c r="Q79" s="95">
        <f>SUM(Q80:Q82)</f>
        <v>0</v>
      </c>
      <c r="R79" s="95">
        <f>SUM(R80:R82)</f>
        <v>0</v>
      </c>
      <c r="S79" s="81"/>
      <c r="T79" s="82"/>
      <c r="U79" s="82"/>
      <c r="V79" s="82"/>
      <c r="W79" s="82"/>
    </row>
    <row r="80" spans="1:23" hidden="1">
      <c r="A80" s="83"/>
      <c r="B80" s="89" t="s">
        <v>84</v>
      </c>
      <c r="C80" s="90">
        <f t="shared" si="13"/>
        <v>0</v>
      </c>
      <c r="D80" s="85"/>
      <c r="E80" s="85"/>
      <c r="F80" s="85"/>
      <c r="G80" s="85"/>
      <c r="H80" s="90">
        <f t="shared" si="9"/>
        <v>0</v>
      </c>
      <c r="I80" s="85"/>
      <c r="J80" s="85"/>
      <c r="K80" s="85"/>
      <c r="L80" s="85"/>
      <c r="M80" s="91" t="e">
        <f t="shared" si="10"/>
        <v>#DIV/0!</v>
      </c>
      <c r="N80" s="92">
        <f t="shared" si="14"/>
        <v>0</v>
      </c>
      <c r="O80" s="86"/>
      <c r="P80" s="86"/>
      <c r="Q80" s="86"/>
      <c r="R80" s="86"/>
      <c r="S80" s="81"/>
      <c r="T80" s="82"/>
      <c r="U80" s="82"/>
      <c r="V80" s="82"/>
      <c r="W80" s="82"/>
    </row>
    <row r="81" spans="1:23" hidden="1">
      <c r="A81" s="83"/>
      <c r="B81" s="89" t="s">
        <v>85</v>
      </c>
      <c r="C81" s="90">
        <f t="shared" si="13"/>
        <v>0</v>
      </c>
      <c r="D81" s="85"/>
      <c r="E81" s="85"/>
      <c r="F81" s="85"/>
      <c r="G81" s="85"/>
      <c r="H81" s="90">
        <f t="shared" si="9"/>
        <v>0</v>
      </c>
      <c r="I81" s="85"/>
      <c r="J81" s="85"/>
      <c r="K81" s="85"/>
      <c r="L81" s="85"/>
      <c r="M81" s="91" t="e">
        <f t="shared" si="10"/>
        <v>#DIV/0!</v>
      </c>
      <c r="N81" s="92">
        <f t="shared" si="14"/>
        <v>0</v>
      </c>
      <c r="O81" s="86"/>
      <c r="P81" s="86"/>
      <c r="Q81" s="86"/>
      <c r="R81" s="86"/>
      <c r="S81" s="81"/>
      <c r="T81" s="82"/>
      <c r="U81" s="82"/>
      <c r="V81" s="82"/>
      <c r="W81" s="82"/>
    </row>
    <row r="82" spans="1:23" hidden="1">
      <c r="A82" s="83"/>
      <c r="B82" s="89" t="s">
        <v>86</v>
      </c>
      <c r="C82" s="90">
        <f t="shared" si="13"/>
        <v>0</v>
      </c>
      <c r="D82" s="85"/>
      <c r="E82" s="85"/>
      <c r="F82" s="85"/>
      <c r="G82" s="85"/>
      <c r="H82" s="90">
        <f t="shared" si="9"/>
        <v>0</v>
      </c>
      <c r="I82" s="85"/>
      <c r="J82" s="85"/>
      <c r="K82" s="85"/>
      <c r="L82" s="85"/>
      <c r="M82" s="91" t="e">
        <f t="shared" si="10"/>
        <v>#DIV/0!</v>
      </c>
      <c r="N82" s="92">
        <f t="shared" si="14"/>
        <v>0</v>
      </c>
      <c r="O82" s="86"/>
      <c r="P82" s="86"/>
      <c r="Q82" s="86"/>
      <c r="R82" s="86"/>
      <c r="S82" s="81"/>
      <c r="T82" s="82"/>
      <c r="U82" s="82"/>
      <c r="V82" s="82"/>
      <c r="W82" s="82"/>
    </row>
    <row r="83" spans="1:23" hidden="1">
      <c r="A83" s="83" t="s">
        <v>97</v>
      </c>
      <c r="B83" s="106" t="s">
        <v>54</v>
      </c>
      <c r="C83" s="78">
        <f t="shared" si="13"/>
        <v>0</v>
      </c>
      <c r="D83" s="78">
        <f>SUM(D84:D87)</f>
        <v>0</v>
      </c>
      <c r="E83" s="78">
        <f>SUM(E84:E87)</f>
        <v>0</v>
      </c>
      <c r="F83" s="78">
        <f>SUM(F84:F87)</f>
        <v>0</v>
      </c>
      <c r="G83" s="78">
        <f>SUM(G84:G87)</f>
        <v>0</v>
      </c>
      <c r="H83" s="78">
        <f t="shared" si="9"/>
        <v>0.58399999999999996</v>
      </c>
      <c r="I83" s="78">
        <f>SUM(I84:I87)</f>
        <v>0.58399999999999996</v>
      </c>
      <c r="J83" s="78">
        <f>SUM(J84:J87)</f>
        <v>0</v>
      </c>
      <c r="K83" s="78">
        <f>SUM(K84:K87)</f>
        <v>0</v>
      </c>
      <c r="L83" s="78">
        <f>SUM(L84:L87)</f>
        <v>0</v>
      </c>
      <c r="M83" s="79">
        <f t="shared" si="10"/>
        <v>0</v>
      </c>
      <c r="N83" s="80">
        <f t="shared" si="14"/>
        <v>3</v>
      </c>
      <c r="O83" s="95">
        <f>SUM(O84:O87)</f>
        <v>3</v>
      </c>
      <c r="P83" s="95">
        <f>SUM(P84:P87)</f>
        <v>0</v>
      </c>
      <c r="Q83" s="95">
        <f>SUM(Q84:Q87)</f>
        <v>0</v>
      </c>
      <c r="R83" s="95">
        <f>SUM(R84:R87)</f>
        <v>0</v>
      </c>
      <c r="S83" s="81"/>
      <c r="T83" s="82"/>
      <c r="U83" s="82"/>
      <c r="V83" s="82"/>
      <c r="W83" s="82"/>
    </row>
    <row r="84" spans="1:23" hidden="1">
      <c r="A84" s="83"/>
      <c r="B84" s="103" t="s">
        <v>101</v>
      </c>
      <c r="C84" s="90">
        <f>D84+E84+F84+G84</f>
        <v>0</v>
      </c>
      <c r="D84" s="85">
        <f>'4'!E66</f>
        <v>0</v>
      </c>
      <c r="E84" s="85"/>
      <c r="F84" s="85"/>
      <c r="G84" s="85"/>
      <c r="H84" s="90">
        <f>I84+J84+K84+L84</f>
        <v>0.58399999999999996</v>
      </c>
      <c r="I84" s="100">
        <v>0.58399999999999996</v>
      </c>
      <c r="J84" s="100"/>
      <c r="K84" s="100"/>
      <c r="L84" s="85"/>
      <c r="M84" s="91">
        <f>C84/H84*1000</f>
        <v>0</v>
      </c>
      <c r="N84" s="171">
        <f t="shared" si="14"/>
        <v>3</v>
      </c>
      <c r="O84" s="170">
        <v>3</v>
      </c>
      <c r="P84" s="170"/>
      <c r="Q84" s="170"/>
      <c r="R84" s="170"/>
      <c r="S84" s="81"/>
      <c r="T84" s="82"/>
      <c r="U84" s="82"/>
      <c r="V84" s="82"/>
      <c r="W84" s="82"/>
    </row>
    <row r="85" spans="1:23" hidden="1">
      <c r="A85" s="83"/>
      <c r="B85" s="103"/>
      <c r="C85" s="90">
        <f>D85+E85+F85+G85</f>
        <v>0</v>
      </c>
      <c r="D85" s="85"/>
      <c r="E85" s="85"/>
      <c r="F85" s="85"/>
      <c r="G85" s="85"/>
      <c r="H85" s="90">
        <f>I85+J85+K85+L85</f>
        <v>0</v>
      </c>
      <c r="I85" s="100"/>
      <c r="J85" s="100"/>
      <c r="K85" s="100"/>
      <c r="L85" s="85"/>
      <c r="M85" s="91" t="e">
        <f>C85/H85*1000</f>
        <v>#DIV/0!</v>
      </c>
      <c r="N85" s="171">
        <f t="shared" si="14"/>
        <v>0</v>
      </c>
      <c r="O85" s="170"/>
      <c r="P85" s="170"/>
      <c r="Q85" s="170"/>
      <c r="R85" s="170"/>
      <c r="S85" s="81"/>
      <c r="T85" s="82"/>
      <c r="U85" s="82"/>
      <c r="V85" s="82"/>
      <c r="W85" s="82"/>
    </row>
    <row r="86" spans="1:23" hidden="1">
      <c r="A86" s="83"/>
      <c r="B86" s="103"/>
      <c r="C86" s="90">
        <f>D86+E86+F86+G86</f>
        <v>0</v>
      </c>
      <c r="D86" s="85"/>
      <c r="E86" s="85"/>
      <c r="F86" s="85"/>
      <c r="G86" s="85"/>
      <c r="H86" s="90">
        <f>I86+J86+K86+L86</f>
        <v>0</v>
      </c>
      <c r="I86" s="100"/>
      <c r="J86" s="100"/>
      <c r="K86" s="100"/>
      <c r="L86" s="85"/>
      <c r="M86" s="91" t="e">
        <f>C86/H86*1000</f>
        <v>#DIV/0!</v>
      </c>
      <c r="N86" s="92">
        <f t="shared" si="14"/>
        <v>0</v>
      </c>
      <c r="O86" s="86"/>
      <c r="P86" s="86"/>
      <c r="Q86" s="86"/>
      <c r="R86" s="86"/>
      <c r="S86" s="81"/>
      <c r="T86" s="82"/>
      <c r="U86" s="82"/>
      <c r="V86" s="82"/>
      <c r="W86" s="82"/>
    </row>
    <row r="87" spans="1:23" hidden="1">
      <c r="A87" s="83"/>
      <c r="B87" s="103" t="s">
        <v>98</v>
      </c>
      <c r="C87" s="90">
        <f>D87+E87+F87+G87</f>
        <v>0</v>
      </c>
      <c r="D87" s="85"/>
      <c r="E87" s="85"/>
      <c r="F87" s="85"/>
      <c r="G87" s="85"/>
      <c r="H87" s="90">
        <f>I87+J87+K87+L87</f>
        <v>0</v>
      </c>
      <c r="I87" s="85"/>
      <c r="J87" s="85"/>
      <c r="K87" s="85"/>
      <c r="L87" s="85"/>
      <c r="M87" s="91" t="e">
        <f>C87/H87*1000</f>
        <v>#DIV/0!</v>
      </c>
      <c r="N87" s="92">
        <f t="shared" si="14"/>
        <v>0</v>
      </c>
      <c r="O87" s="86"/>
      <c r="P87" s="86"/>
      <c r="Q87" s="86"/>
      <c r="R87" s="86"/>
      <c r="S87" s="81"/>
      <c r="T87" s="82"/>
      <c r="U87" s="82"/>
      <c r="V87" s="82"/>
      <c r="W87" s="82"/>
    </row>
    <row r="88" spans="1:23" hidden="1">
      <c r="A88" s="83" t="s">
        <v>99</v>
      </c>
      <c r="B88" s="77" t="s">
        <v>100</v>
      </c>
      <c r="C88" s="107">
        <f>D88+E88+F88+G88</f>
        <v>18.402217999999998</v>
      </c>
      <c r="D88" s="78">
        <f>D52+D56+D83</f>
        <v>4.2534219999999996</v>
      </c>
      <c r="E88" s="78">
        <f>E52+E56+E83</f>
        <v>0</v>
      </c>
      <c r="F88" s="78">
        <f>F52+F56+F83</f>
        <v>14.058097999999999</v>
      </c>
      <c r="G88" s="78">
        <f>G52+G56+G83</f>
        <v>9.0698000000000001E-2</v>
      </c>
      <c r="H88" s="78">
        <f>I88+J88+K88+L88</f>
        <v>3.718</v>
      </c>
      <c r="I88" s="78">
        <f>I52+I56+I83</f>
        <v>1.3580000000000001</v>
      </c>
      <c r="J88" s="78">
        <f>J52+J56+J83</f>
        <v>0</v>
      </c>
      <c r="K88" s="78">
        <f>K52+K56+K83</f>
        <v>2.343</v>
      </c>
      <c r="L88" s="78">
        <f>L52+L56+L83</f>
        <v>1.7000000000000001E-2</v>
      </c>
      <c r="M88" s="79">
        <f>C88/H88*1000</f>
        <v>4949.4938138784291</v>
      </c>
      <c r="N88" s="80">
        <f t="shared" si="14"/>
        <v>53</v>
      </c>
      <c r="O88" s="79">
        <f>O52+O56+O83</f>
        <v>8</v>
      </c>
      <c r="P88" s="79">
        <f>P52+P56+P83</f>
        <v>0</v>
      </c>
      <c r="Q88" s="79">
        <f>Q52+Q56+Q83</f>
        <v>43</v>
      </c>
      <c r="R88" s="79">
        <f>R52+R56+R83</f>
        <v>2</v>
      </c>
      <c r="S88" s="81"/>
      <c r="T88" s="82"/>
      <c r="U88" s="82"/>
      <c r="V88" s="82"/>
      <c r="W88" s="82"/>
    </row>
    <row r="90" spans="1:23" ht="18.75" hidden="1" outlineLevel="1">
      <c r="A90" s="254" t="s">
        <v>143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</row>
    <row r="91" spans="1:23" ht="21.75" hidden="1" customHeight="1" outlineLevel="1">
      <c r="A91" s="255" t="e">
        <f>#REF!</f>
        <v>#REF!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7"/>
    </row>
    <row r="92" spans="1:23" ht="12" hidden="1" customHeight="1" outlineLevel="1">
      <c r="A92" s="76">
        <v>1</v>
      </c>
      <c r="B92" s="77" t="s">
        <v>74</v>
      </c>
      <c r="C92" s="78">
        <f>D92+E92+F92+G92</f>
        <v>0</v>
      </c>
      <c r="D92" s="78">
        <f>SUM(D93:D95)</f>
        <v>0</v>
      </c>
      <c r="E92" s="78">
        <f>SUM(E93:E95)</f>
        <v>0</v>
      </c>
      <c r="F92" s="78">
        <f>SUM(F93:F95)</f>
        <v>0</v>
      </c>
      <c r="G92" s="78">
        <f>SUM(G93:G95)</f>
        <v>0</v>
      </c>
      <c r="H92" s="78">
        <f t="shared" ref="H92:H123" si="15">I92+J92+K92+L92</f>
        <v>0</v>
      </c>
      <c r="I92" s="78">
        <f>SUM(I93:I95)</f>
        <v>0</v>
      </c>
      <c r="J92" s="78">
        <f>SUM(J93:J95)</f>
        <v>0</v>
      </c>
      <c r="K92" s="78">
        <f>SUM(K93:K95)</f>
        <v>0</v>
      </c>
      <c r="L92" s="78">
        <f>SUM(L93:L95)</f>
        <v>0</v>
      </c>
      <c r="M92" s="79" t="e">
        <f t="shared" ref="M92:M103" si="16">C92/H92*1000</f>
        <v>#DIV/0!</v>
      </c>
      <c r="N92" s="169">
        <f t="shared" ref="N92:N128" si="17">SUM(O92:R92)</f>
        <v>0</v>
      </c>
      <c r="O92" s="168">
        <f>SUM(O93:O95)</f>
        <v>0</v>
      </c>
      <c r="P92" s="168">
        <f>SUM(P93:P95)</f>
        <v>0</v>
      </c>
      <c r="Q92" s="168">
        <f>SUM(Q93:Q95)</f>
        <v>0</v>
      </c>
      <c r="R92" s="168">
        <f>SUM(R93:R95)</f>
        <v>0</v>
      </c>
      <c r="S92" s="81"/>
      <c r="T92" s="82"/>
      <c r="U92" s="82"/>
      <c r="V92" s="82"/>
      <c r="W92" s="82"/>
    </row>
    <row r="93" spans="1:23" hidden="1" outlineLevel="1">
      <c r="A93" s="83" t="s">
        <v>75</v>
      </c>
      <c r="B93" s="84" t="s">
        <v>76</v>
      </c>
      <c r="C93" s="78">
        <f>D93+E93+F93+G93</f>
        <v>0</v>
      </c>
      <c r="D93" s="85"/>
      <c r="E93" s="85"/>
      <c r="F93" s="85"/>
      <c r="G93" s="85"/>
      <c r="H93" s="78">
        <f t="shared" si="15"/>
        <v>0</v>
      </c>
      <c r="I93" s="85"/>
      <c r="J93" s="85"/>
      <c r="K93" s="85"/>
      <c r="L93" s="85"/>
      <c r="M93" s="79" t="e">
        <f t="shared" si="16"/>
        <v>#DIV/0!</v>
      </c>
      <c r="N93" s="169">
        <f t="shared" si="17"/>
        <v>0</v>
      </c>
      <c r="O93" s="170"/>
      <c r="P93" s="170"/>
      <c r="Q93" s="170"/>
      <c r="R93" s="170"/>
      <c r="S93" s="81"/>
      <c r="T93" s="82"/>
      <c r="U93" s="82"/>
      <c r="V93" s="82"/>
      <c r="W93" s="82"/>
    </row>
    <row r="94" spans="1:23" hidden="1" outlineLevel="1">
      <c r="A94" s="83" t="s">
        <v>77</v>
      </c>
      <c r="B94" s="84" t="s">
        <v>78</v>
      </c>
      <c r="C94" s="78">
        <f>D94+E94+F94+G94</f>
        <v>0</v>
      </c>
      <c r="D94" s="85"/>
      <c r="E94" s="85"/>
      <c r="F94" s="85"/>
      <c r="G94" s="85"/>
      <c r="H94" s="78">
        <f t="shared" si="15"/>
        <v>0</v>
      </c>
      <c r="I94" s="85"/>
      <c r="J94" s="85"/>
      <c r="K94" s="85"/>
      <c r="L94" s="85"/>
      <c r="M94" s="79" t="e">
        <f t="shared" si="16"/>
        <v>#DIV/0!</v>
      </c>
      <c r="N94" s="169">
        <f t="shared" si="17"/>
        <v>0</v>
      </c>
      <c r="O94" s="170"/>
      <c r="P94" s="170"/>
      <c r="Q94" s="170"/>
      <c r="R94" s="170"/>
      <c r="S94" s="81"/>
      <c r="T94" s="82"/>
      <c r="U94" s="82"/>
      <c r="V94" s="82"/>
      <c r="W94" s="82"/>
    </row>
    <row r="95" spans="1:23" ht="25.5" hidden="1" outlineLevel="1">
      <c r="A95" s="83" t="s">
        <v>79</v>
      </c>
      <c r="B95" s="87" t="s">
        <v>80</v>
      </c>
      <c r="C95" s="78">
        <f>D95+E95+F95+G95</f>
        <v>0</v>
      </c>
      <c r="D95" s="85"/>
      <c r="E95" s="85"/>
      <c r="F95" s="85"/>
      <c r="G95" s="85"/>
      <c r="H95" s="78">
        <f t="shared" si="15"/>
        <v>0</v>
      </c>
      <c r="I95" s="85"/>
      <c r="J95" s="85"/>
      <c r="K95" s="85"/>
      <c r="L95" s="85"/>
      <c r="M95" s="79" t="e">
        <f t="shared" si="16"/>
        <v>#DIV/0!</v>
      </c>
      <c r="N95" s="169">
        <f t="shared" si="17"/>
        <v>0</v>
      </c>
      <c r="O95" s="170"/>
      <c r="P95" s="170"/>
      <c r="Q95" s="170"/>
      <c r="R95" s="170"/>
      <c r="S95" s="81"/>
      <c r="T95" s="82"/>
      <c r="U95" s="82"/>
      <c r="V95" s="82"/>
      <c r="W95" s="82"/>
    </row>
    <row r="96" spans="1:23" hidden="1" outlineLevel="1">
      <c r="A96" s="76" t="s">
        <v>33</v>
      </c>
      <c r="B96" s="77" t="s">
        <v>81</v>
      </c>
      <c r="C96" s="78">
        <f>D96+E96+F96+G96</f>
        <v>4.9675355970000004</v>
      </c>
      <c r="D96" s="78">
        <f>D101+D104+D111+D115+D119</f>
        <v>0.10309502</v>
      </c>
      <c r="E96" s="78">
        <f>E101+E104+E111+E115+E119</f>
        <v>0</v>
      </c>
      <c r="F96" s="78">
        <f>F101+F104+F111+F115+F119</f>
        <v>3.5026581060000002</v>
      </c>
      <c r="G96" s="78">
        <f>G101+G104+G111+G115+G119</f>
        <v>1.3617824709999999</v>
      </c>
      <c r="H96" s="78">
        <f t="shared" si="15"/>
        <v>0</v>
      </c>
      <c r="I96" s="78">
        <f>I101+I104+I111+I115+I119</f>
        <v>0</v>
      </c>
      <c r="J96" s="78">
        <f>J101+J104+J111+J115+J119</f>
        <v>0</v>
      </c>
      <c r="K96" s="88">
        <f>K101+K104+K111+K115+K119</f>
        <v>0</v>
      </c>
      <c r="L96" s="78">
        <f>L101+L104+L111+L115+L119</f>
        <v>0</v>
      </c>
      <c r="M96" s="79" t="e">
        <f t="shared" si="16"/>
        <v>#DIV/0!</v>
      </c>
      <c r="N96" s="169" t="e">
        <f t="shared" si="17"/>
        <v>#REF!</v>
      </c>
      <c r="O96" s="168" t="e">
        <f>O101+#REF!+#REF!+O106+O110</f>
        <v>#REF!</v>
      </c>
      <c r="P96" s="168" t="e">
        <f>P101+#REF!+#REF!+P106</f>
        <v>#REF!</v>
      </c>
      <c r="Q96" s="168" t="e">
        <f>Q101+#REF!+#REF!+Q106</f>
        <v>#REF!</v>
      </c>
      <c r="R96" s="168" t="e">
        <f>R101+#REF!+#REF!+R106</f>
        <v>#REF!</v>
      </c>
      <c r="S96" s="81"/>
      <c r="T96" s="82"/>
      <c r="U96" s="82"/>
      <c r="V96" s="82"/>
      <c r="W96" s="82"/>
    </row>
    <row r="97" spans="1:23" hidden="1" outlineLevel="1">
      <c r="A97" s="83" t="s">
        <v>82</v>
      </c>
      <c r="B97" s="77" t="s">
        <v>83</v>
      </c>
      <c r="C97" s="78">
        <v>0</v>
      </c>
      <c r="D97" s="78">
        <f>SUM(D98:D100)</f>
        <v>0</v>
      </c>
      <c r="E97" s="78">
        <f>SUM(E98:E100)</f>
        <v>0</v>
      </c>
      <c r="F97" s="78">
        <f>SUM(F98:F100)</f>
        <v>0</v>
      </c>
      <c r="G97" s="78">
        <f>SUM(G98:G100)</f>
        <v>0</v>
      </c>
      <c r="H97" s="78">
        <f t="shared" si="15"/>
        <v>0</v>
      </c>
      <c r="I97" s="78">
        <f>SUM(I98:I100)</f>
        <v>0</v>
      </c>
      <c r="J97" s="78">
        <f>SUM(J98:J100)</f>
        <v>0</v>
      </c>
      <c r="K97" s="78">
        <f>SUM(K98:K100)</f>
        <v>0</v>
      </c>
      <c r="L97" s="78">
        <f>SUM(L98:L100)</f>
        <v>0</v>
      </c>
      <c r="M97" s="79" t="e">
        <f t="shared" si="16"/>
        <v>#DIV/0!</v>
      </c>
      <c r="N97" s="169">
        <f t="shared" si="17"/>
        <v>0</v>
      </c>
      <c r="O97" s="168">
        <f>SUM(O98:O100)</f>
        <v>0</v>
      </c>
      <c r="P97" s="168">
        <f>SUM(P98:P100)</f>
        <v>0</v>
      </c>
      <c r="Q97" s="168">
        <f>SUM(Q98:Q100)</f>
        <v>0</v>
      </c>
      <c r="R97" s="168">
        <f>SUM(R98:R100)</f>
        <v>0</v>
      </c>
      <c r="S97" s="81"/>
      <c r="T97" s="81"/>
      <c r="U97" s="81"/>
      <c r="V97" s="81"/>
      <c r="W97" s="81"/>
    </row>
    <row r="98" spans="1:23" hidden="1" outlineLevel="1">
      <c r="A98" s="76"/>
      <c r="B98" s="89"/>
      <c r="C98" s="90">
        <f t="shared" ref="C98:C108" si="18">D98+E98+F98+G98</f>
        <v>0</v>
      </c>
      <c r="D98" s="85"/>
      <c r="E98" s="85"/>
      <c r="F98" s="85"/>
      <c r="G98" s="85"/>
      <c r="H98" s="90">
        <f t="shared" si="15"/>
        <v>0</v>
      </c>
      <c r="I98" s="85"/>
      <c r="J98" s="85"/>
      <c r="K98" s="85"/>
      <c r="L98" s="85"/>
      <c r="M98" s="91" t="e">
        <f t="shared" si="16"/>
        <v>#DIV/0!</v>
      </c>
      <c r="N98" s="171">
        <f t="shared" si="17"/>
        <v>0</v>
      </c>
      <c r="O98" s="170"/>
      <c r="P98" s="170"/>
      <c r="Q98" s="170"/>
      <c r="R98" s="170"/>
      <c r="S98" s="81"/>
      <c r="T98" s="81"/>
      <c r="U98" s="81"/>
      <c r="V98" s="81"/>
      <c r="W98" s="81"/>
    </row>
    <row r="99" spans="1:23" hidden="1" outlineLevel="1">
      <c r="A99" s="76"/>
      <c r="B99" s="89"/>
      <c r="C99" s="90">
        <f t="shared" si="18"/>
        <v>0</v>
      </c>
      <c r="D99" s="85"/>
      <c r="E99" s="85"/>
      <c r="F99" s="85"/>
      <c r="G99" s="85"/>
      <c r="H99" s="90">
        <f t="shared" si="15"/>
        <v>0</v>
      </c>
      <c r="I99" s="85"/>
      <c r="J99" s="85"/>
      <c r="K99" s="85"/>
      <c r="L99" s="85"/>
      <c r="M99" s="91" t="e">
        <f t="shared" si="16"/>
        <v>#DIV/0!</v>
      </c>
      <c r="N99" s="171">
        <f t="shared" si="17"/>
        <v>0</v>
      </c>
      <c r="O99" s="170"/>
      <c r="P99" s="170"/>
      <c r="Q99" s="170"/>
      <c r="R99" s="170"/>
      <c r="S99" s="81"/>
      <c r="T99" s="81"/>
      <c r="U99" s="81"/>
      <c r="V99" s="81"/>
      <c r="W99" s="81"/>
    </row>
    <row r="100" spans="1:23" hidden="1" outlineLevel="1">
      <c r="A100" s="83"/>
      <c r="B100" s="89"/>
      <c r="C100" s="90">
        <f t="shared" si="18"/>
        <v>0</v>
      </c>
      <c r="D100" s="85"/>
      <c r="E100" s="85"/>
      <c r="F100" s="85"/>
      <c r="G100" s="85"/>
      <c r="H100" s="90">
        <f t="shared" si="15"/>
        <v>0</v>
      </c>
      <c r="I100" s="85"/>
      <c r="J100" s="85"/>
      <c r="K100" s="85"/>
      <c r="L100" s="85"/>
      <c r="M100" s="91" t="e">
        <f t="shared" si="16"/>
        <v>#DIV/0!</v>
      </c>
      <c r="N100" s="171">
        <f t="shared" si="17"/>
        <v>0</v>
      </c>
      <c r="O100" s="170"/>
      <c r="P100" s="170"/>
      <c r="Q100" s="170"/>
      <c r="R100" s="170"/>
      <c r="S100" s="81"/>
      <c r="T100" s="82"/>
      <c r="U100" s="82"/>
      <c r="V100" s="82"/>
      <c r="W100" s="82"/>
    </row>
    <row r="101" spans="1:23" hidden="1" outlineLevel="1">
      <c r="A101" s="83" t="s">
        <v>87</v>
      </c>
      <c r="B101" s="93" t="s">
        <v>88</v>
      </c>
      <c r="C101" s="78">
        <f t="shared" si="18"/>
        <v>0</v>
      </c>
      <c r="D101" s="78">
        <f>SUM(D102:D103)</f>
        <v>0</v>
      </c>
      <c r="E101" s="78">
        <f>SUM(E102:E103)</f>
        <v>0</v>
      </c>
      <c r="F101" s="78">
        <f>SUM(F102:F103)</f>
        <v>0</v>
      </c>
      <c r="G101" s="78">
        <f>SUM(G102:G103)</f>
        <v>0</v>
      </c>
      <c r="H101" s="78">
        <f t="shared" si="15"/>
        <v>0</v>
      </c>
      <c r="I101" s="78">
        <f>SUM(I102:I103)</f>
        <v>0</v>
      </c>
      <c r="J101" s="78">
        <f>SUM(J102:J103)</f>
        <v>0</v>
      </c>
      <c r="K101" s="94">
        <f>SUM(K102:K103)</f>
        <v>0</v>
      </c>
      <c r="L101" s="78">
        <f>SUM(L102:L103)</f>
        <v>0</v>
      </c>
      <c r="M101" s="79" t="e">
        <f t="shared" si="16"/>
        <v>#DIV/0!</v>
      </c>
      <c r="N101" s="169">
        <f t="shared" si="17"/>
        <v>0</v>
      </c>
      <c r="O101" s="172">
        <f>SUM(O102:O103)</f>
        <v>0</v>
      </c>
      <c r="P101" s="172">
        <f>SUM(P102:P103)</f>
        <v>0</v>
      </c>
      <c r="Q101" s="172">
        <f>SUM(Q102:Q103)</f>
        <v>0</v>
      </c>
      <c r="R101" s="172">
        <f>SUM(R102:R103)</f>
        <v>0</v>
      </c>
      <c r="S101" s="81"/>
      <c r="T101" s="82"/>
      <c r="U101" s="82"/>
      <c r="V101" s="82"/>
      <c r="W101" s="82"/>
    </row>
    <row r="102" spans="1:23" hidden="1" outlineLevel="1">
      <c r="A102" s="83"/>
      <c r="B102" s="96"/>
      <c r="C102" s="90">
        <f t="shared" si="18"/>
        <v>0</v>
      </c>
      <c r="D102" s="85"/>
      <c r="E102" s="85"/>
      <c r="F102" s="85"/>
      <c r="G102" s="85"/>
      <c r="H102" s="90">
        <f t="shared" si="15"/>
        <v>0</v>
      </c>
      <c r="I102" s="85"/>
      <c r="J102" s="85"/>
      <c r="K102" s="85"/>
      <c r="L102" s="85"/>
      <c r="M102" s="91" t="e">
        <f t="shared" si="16"/>
        <v>#DIV/0!</v>
      </c>
      <c r="N102" s="171">
        <f t="shared" si="17"/>
        <v>0</v>
      </c>
      <c r="O102" s="173"/>
      <c r="P102" s="173"/>
      <c r="Q102" s="173"/>
      <c r="R102" s="173"/>
      <c r="S102" s="81"/>
      <c r="T102" s="82"/>
      <c r="U102" s="82"/>
      <c r="V102" s="82"/>
      <c r="W102" s="82"/>
    </row>
    <row r="103" spans="1:23" hidden="1" outlineLevel="1">
      <c r="A103" s="83"/>
      <c r="B103" s="96"/>
      <c r="C103" s="90">
        <f t="shared" si="18"/>
        <v>0</v>
      </c>
      <c r="D103" s="85"/>
      <c r="E103" s="85"/>
      <c r="F103" s="85"/>
      <c r="G103" s="85"/>
      <c r="H103" s="90">
        <f t="shared" si="15"/>
        <v>0</v>
      </c>
      <c r="I103" s="85"/>
      <c r="J103" s="85"/>
      <c r="K103" s="85"/>
      <c r="L103" s="85"/>
      <c r="M103" s="91" t="e">
        <f t="shared" si="16"/>
        <v>#DIV/0!</v>
      </c>
      <c r="N103" s="171">
        <f t="shared" si="17"/>
        <v>0</v>
      </c>
      <c r="O103" s="173"/>
      <c r="P103" s="173"/>
      <c r="Q103" s="173"/>
      <c r="R103" s="173"/>
      <c r="S103" s="81"/>
      <c r="T103" s="82"/>
      <c r="U103" s="82"/>
      <c r="V103" s="82"/>
      <c r="W103" s="82"/>
    </row>
    <row r="104" spans="1:23" hidden="1" outlineLevel="1">
      <c r="A104" s="83" t="s">
        <v>89</v>
      </c>
      <c r="B104" s="93" t="s">
        <v>90</v>
      </c>
      <c r="C104" s="78">
        <f t="shared" si="18"/>
        <v>4.9675355970000004</v>
      </c>
      <c r="D104" s="78">
        <f>SUM(D105:D110)</f>
        <v>0.10309502</v>
      </c>
      <c r="E104" s="78">
        <f>SUM(E105:E110)</f>
        <v>0</v>
      </c>
      <c r="F104" s="78">
        <f>SUM(F105:F110)</f>
        <v>3.5026581060000002</v>
      </c>
      <c r="G104" s="78">
        <f>SUM(G105:G110)</f>
        <v>1.3617824709999999</v>
      </c>
      <c r="H104" s="78">
        <f t="shared" si="15"/>
        <v>0</v>
      </c>
      <c r="I104" s="78">
        <f>SUM(I105:I110)</f>
        <v>0</v>
      </c>
      <c r="J104" s="78">
        <f>SUM(J105:J110)</f>
        <v>0</v>
      </c>
      <c r="K104" s="78">
        <f>SUM(K105:K110)</f>
        <v>0</v>
      </c>
      <c r="L104" s="78">
        <f>SUM(L105:L110)</f>
        <v>0</v>
      </c>
      <c r="M104" s="79" t="e">
        <f t="shared" ref="M104:M123" si="19">C104/H104*1000</f>
        <v>#DIV/0!</v>
      </c>
      <c r="N104" s="171">
        <f t="shared" si="17"/>
        <v>16</v>
      </c>
      <c r="O104" s="172">
        <f>SUM(O105:O110)</f>
        <v>1</v>
      </c>
      <c r="P104" s="172">
        <f>SUM(P105:P110)</f>
        <v>0</v>
      </c>
      <c r="Q104" s="172">
        <f>SUM(Q105:Q110)</f>
        <v>11</v>
      </c>
      <c r="R104" s="172">
        <f>SUM(R105:R110)</f>
        <v>4</v>
      </c>
      <c r="S104" s="81"/>
      <c r="T104" s="82"/>
      <c r="U104" s="82"/>
      <c r="V104" s="82"/>
      <c r="W104" s="82"/>
    </row>
    <row r="105" spans="1:23" hidden="1" outlineLevel="1">
      <c r="A105" s="83"/>
      <c r="B105" s="96" t="s">
        <v>142</v>
      </c>
      <c r="C105" s="90">
        <f t="shared" si="18"/>
        <v>4.9675355970000004</v>
      </c>
      <c r="D105" s="85">
        <v>0.10309502</v>
      </c>
      <c r="E105" s="85">
        <v>0</v>
      </c>
      <c r="F105" s="85">
        <v>3.5026581060000002</v>
      </c>
      <c r="G105" s="85">
        <v>1.3617824709999999</v>
      </c>
      <c r="H105" s="90">
        <f t="shared" si="15"/>
        <v>0</v>
      </c>
      <c r="I105" s="85"/>
      <c r="J105" s="85"/>
      <c r="K105" s="85"/>
      <c r="L105" s="85"/>
      <c r="M105" s="91" t="e">
        <f t="shared" si="19"/>
        <v>#DIV/0!</v>
      </c>
      <c r="N105" s="171">
        <f t="shared" si="17"/>
        <v>16</v>
      </c>
      <c r="O105" s="165">
        <f>'[1]6'!O153</f>
        <v>1</v>
      </c>
      <c r="P105" s="165"/>
      <c r="Q105" s="165">
        <f>'[1]6'!Q153</f>
        <v>11</v>
      </c>
      <c r="R105" s="165">
        <f>'[1]6'!R153</f>
        <v>4</v>
      </c>
      <c r="S105" s="82"/>
      <c r="T105" s="82"/>
      <c r="U105" s="82"/>
      <c r="V105" s="82"/>
      <c r="W105" s="82"/>
    </row>
    <row r="106" spans="1:23" hidden="1" outlineLevel="1">
      <c r="A106" s="83"/>
      <c r="B106" s="96"/>
      <c r="C106" s="90">
        <f t="shared" si="18"/>
        <v>0</v>
      </c>
      <c r="D106" s="85"/>
      <c r="E106" s="85"/>
      <c r="F106" s="85"/>
      <c r="G106" s="85"/>
      <c r="H106" s="90">
        <f t="shared" si="15"/>
        <v>0</v>
      </c>
      <c r="I106" s="85"/>
      <c r="J106" s="85"/>
      <c r="K106" s="85"/>
      <c r="L106" s="85"/>
      <c r="M106" s="91" t="e">
        <f t="shared" si="19"/>
        <v>#DIV/0!</v>
      </c>
      <c r="N106" s="171">
        <f t="shared" si="17"/>
        <v>0</v>
      </c>
      <c r="O106" s="165"/>
      <c r="P106" s="165"/>
      <c r="Q106" s="165"/>
      <c r="R106" s="165"/>
      <c r="S106" s="82"/>
      <c r="T106" s="82"/>
      <c r="U106" s="82"/>
      <c r="V106" s="82"/>
      <c r="W106" s="82"/>
    </row>
    <row r="107" spans="1:23" hidden="1" outlineLevel="1">
      <c r="A107" s="83"/>
      <c r="B107" s="96"/>
      <c r="C107" s="90">
        <f t="shared" si="18"/>
        <v>0</v>
      </c>
      <c r="D107" s="85"/>
      <c r="E107" s="85"/>
      <c r="F107" s="85"/>
      <c r="G107" s="85"/>
      <c r="H107" s="90">
        <f t="shared" si="15"/>
        <v>0</v>
      </c>
      <c r="I107" s="85"/>
      <c r="J107" s="85"/>
      <c r="K107" s="85"/>
      <c r="L107" s="85"/>
      <c r="M107" s="91" t="e">
        <f t="shared" si="19"/>
        <v>#DIV/0!</v>
      </c>
      <c r="N107" s="171">
        <f t="shared" si="17"/>
        <v>0</v>
      </c>
      <c r="O107" s="165"/>
      <c r="P107" s="165"/>
      <c r="Q107" s="165"/>
      <c r="R107" s="165"/>
      <c r="S107" s="81"/>
      <c r="T107" s="82"/>
      <c r="U107" s="82"/>
      <c r="V107" s="82"/>
      <c r="W107" s="82"/>
    </row>
    <row r="108" spans="1:23" hidden="1" outlineLevel="1">
      <c r="A108" s="83"/>
      <c r="B108" s="96"/>
      <c r="C108" s="90">
        <f t="shared" si="18"/>
        <v>0</v>
      </c>
      <c r="D108" s="85"/>
      <c r="E108" s="85"/>
      <c r="F108" s="85"/>
      <c r="G108" s="85"/>
      <c r="H108" s="90">
        <f t="shared" si="15"/>
        <v>0</v>
      </c>
      <c r="I108" s="85"/>
      <c r="J108" s="85"/>
      <c r="K108" s="85"/>
      <c r="L108" s="85"/>
      <c r="M108" s="91" t="e">
        <f t="shared" si="19"/>
        <v>#DIV/0!</v>
      </c>
      <c r="N108" s="171">
        <f t="shared" si="17"/>
        <v>0</v>
      </c>
      <c r="O108" s="165"/>
      <c r="P108" s="165"/>
      <c r="Q108" s="165"/>
      <c r="R108" s="165"/>
      <c r="S108" s="81"/>
      <c r="T108" s="82"/>
      <c r="U108" s="82"/>
      <c r="V108" s="82"/>
      <c r="W108" s="82"/>
    </row>
    <row r="109" spans="1:23" hidden="1" outlineLevel="1">
      <c r="A109" s="83"/>
      <c r="B109" s="96"/>
      <c r="C109" s="90"/>
      <c r="D109" s="85"/>
      <c r="E109" s="85"/>
      <c r="F109" s="85"/>
      <c r="G109" s="85"/>
      <c r="H109" s="90">
        <f t="shared" si="15"/>
        <v>0</v>
      </c>
      <c r="I109" s="85"/>
      <c r="J109" s="85"/>
      <c r="K109" s="85"/>
      <c r="L109" s="85"/>
      <c r="M109" s="91" t="e">
        <f t="shared" si="19"/>
        <v>#DIV/0!</v>
      </c>
      <c r="N109" s="171">
        <f t="shared" si="17"/>
        <v>0</v>
      </c>
      <c r="O109" s="165"/>
      <c r="P109" s="165"/>
      <c r="Q109" s="165"/>
      <c r="R109" s="165"/>
      <c r="S109" s="81"/>
      <c r="T109" s="82"/>
      <c r="U109" s="82"/>
      <c r="V109" s="82"/>
      <c r="W109" s="82"/>
    </row>
    <row r="110" spans="1:23" hidden="1" outlineLevel="1">
      <c r="A110" s="83"/>
      <c r="B110" s="96"/>
      <c r="C110" s="90">
        <f t="shared" ref="C110:C123" si="20">D110+E110+F110+G110</f>
        <v>0</v>
      </c>
      <c r="D110" s="85"/>
      <c r="E110" s="85"/>
      <c r="F110" s="85"/>
      <c r="G110" s="85"/>
      <c r="H110" s="90">
        <f t="shared" si="15"/>
        <v>0</v>
      </c>
      <c r="I110" s="85"/>
      <c r="J110" s="85"/>
      <c r="K110" s="85"/>
      <c r="L110" s="85"/>
      <c r="M110" s="91" t="e">
        <f t="shared" si="19"/>
        <v>#DIV/0!</v>
      </c>
      <c r="N110" s="171">
        <f t="shared" si="17"/>
        <v>0</v>
      </c>
      <c r="O110" s="165"/>
      <c r="P110" s="165"/>
      <c r="Q110" s="165"/>
      <c r="R110" s="165"/>
      <c r="S110" s="81"/>
      <c r="T110" s="82"/>
      <c r="U110" s="82"/>
      <c r="V110" s="82"/>
      <c r="W110" s="82"/>
    </row>
    <row r="111" spans="1:23" hidden="1" outlineLevel="1">
      <c r="A111" s="83" t="s">
        <v>91</v>
      </c>
      <c r="B111" s="101" t="s">
        <v>92</v>
      </c>
      <c r="C111" s="78">
        <f t="shared" si="20"/>
        <v>0</v>
      </c>
      <c r="D111" s="78">
        <f>SUM(D112:D114)</f>
        <v>0</v>
      </c>
      <c r="E111" s="78">
        <f>SUM(E112:E114)</f>
        <v>0</v>
      </c>
      <c r="F111" s="78">
        <f>SUM(F112:F114)</f>
        <v>0</v>
      </c>
      <c r="G111" s="78">
        <f>SUM(G112:G114)</f>
        <v>0</v>
      </c>
      <c r="H111" s="78">
        <f t="shared" si="15"/>
        <v>0</v>
      </c>
      <c r="I111" s="78">
        <f>SUM(I112:I114)</f>
        <v>0</v>
      </c>
      <c r="J111" s="78">
        <f>SUM(J112:J114)</f>
        <v>0</v>
      </c>
      <c r="K111" s="78">
        <f>SUM(K112:K114)</f>
        <v>0</v>
      </c>
      <c r="L111" s="78">
        <f>SUM(L112:L114)</f>
        <v>0</v>
      </c>
      <c r="M111" s="79" t="e">
        <f t="shared" si="19"/>
        <v>#DIV/0!</v>
      </c>
      <c r="N111" s="171">
        <f t="shared" si="17"/>
        <v>0</v>
      </c>
      <c r="O111" s="172">
        <f>SUM(O112:O114)</f>
        <v>0</v>
      </c>
      <c r="P111" s="172">
        <f>SUM(P112:P114)</f>
        <v>0</v>
      </c>
      <c r="Q111" s="172">
        <f>SUM(Q112:Q114)</f>
        <v>0</v>
      </c>
      <c r="R111" s="172">
        <f>SUM(R112:R114)</f>
        <v>0</v>
      </c>
      <c r="S111" s="81"/>
      <c r="T111" s="82"/>
      <c r="U111" s="82"/>
      <c r="V111" s="82"/>
      <c r="W111" s="82"/>
    </row>
    <row r="112" spans="1:23" hidden="1" outlineLevel="1">
      <c r="A112" s="83"/>
      <c r="B112" s="89" t="s">
        <v>84</v>
      </c>
      <c r="C112" s="90">
        <f t="shared" si="20"/>
        <v>0</v>
      </c>
      <c r="D112" s="85"/>
      <c r="E112" s="85"/>
      <c r="F112" s="85"/>
      <c r="G112" s="85"/>
      <c r="H112" s="90">
        <f t="shared" si="15"/>
        <v>0</v>
      </c>
      <c r="I112" s="85"/>
      <c r="J112" s="85"/>
      <c r="K112" s="85"/>
      <c r="L112" s="85"/>
      <c r="M112" s="91" t="e">
        <f t="shared" si="19"/>
        <v>#DIV/0!</v>
      </c>
      <c r="N112" s="171">
        <f t="shared" si="17"/>
        <v>0</v>
      </c>
      <c r="O112" s="165"/>
      <c r="P112" s="165"/>
      <c r="Q112" s="165"/>
      <c r="R112" s="165"/>
      <c r="S112" s="81"/>
      <c r="T112" s="82"/>
      <c r="U112" s="82"/>
      <c r="V112" s="82"/>
      <c r="W112" s="82"/>
    </row>
    <row r="113" spans="1:23" hidden="1" outlineLevel="1">
      <c r="A113" s="83"/>
      <c r="B113" s="89" t="s">
        <v>85</v>
      </c>
      <c r="C113" s="90">
        <f t="shared" si="20"/>
        <v>0</v>
      </c>
      <c r="D113" s="85"/>
      <c r="E113" s="85"/>
      <c r="F113" s="85"/>
      <c r="G113" s="85"/>
      <c r="H113" s="90">
        <f t="shared" si="15"/>
        <v>0</v>
      </c>
      <c r="I113" s="85"/>
      <c r="J113" s="85"/>
      <c r="K113" s="85"/>
      <c r="L113" s="85"/>
      <c r="M113" s="91" t="e">
        <f t="shared" si="19"/>
        <v>#DIV/0!</v>
      </c>
      <c r="N113" s="171">
        <f t="shared" si="17"/>
        <v>0</v>
      </c>
      <c r="O113" s="165"/>
      <c r="P113" s="165"/>
      <c r="Q113" s="165"/>
      <c r="R113" s="165"/>
      <c r="S113" s="81"/>
      <c r="T113" s="82"/>
      <c r="U113" s="82"/>
      <c r="V113" s="82"/>
      <c r="W113" s="82"/>
    </row>
    <row r="114" spans="1:23" hidden="1" outlineLevel="1">
      <c r="A114" s="83"/>
      <c r="B114" s="89" t="s">
        <v>86</v>
      </c>
      <c r="C114" s="90">
        <f t="shared" si="20"/>
        <v>0</v>
      </c>
      <c r="D114" s="85"/>
      <c r="E114" s="85"/>
      <c r="F114" s="85"/>
      <c r="G114" s="85"/>
      <c r="H114" s="90">
        <f t="shared" si="15"/>
        <v>0</v>
      </c>
      <c r="I114" s="85"/>
      <c r="J114" s="85"/>
      <c r="K114" s="85"/>
      <c r="L114" s="85"/>
      <c r="M114" s="91" t="e">
        <f t="shared" si="19"/>
        <v>#DIV/0!</v>
      </c>
      <c r="N114" s="171">
        <f t="shared" si="17"/>
        <v>0</v>
      </c>
      <c r="O114" s="165"/>
      <c r="P114" s="165"/>
      <c r="Q114" s="165"/>
      <c r="R114" s="165"/>
      <c r="S114" s="81"/>
      <c r="T114" s="82"/>
      <c r="U114" s="82"/>
      <c r="V114" s="82"/>
      <c r="W114" s="82"/>
    </row>
    <row r="115" spans="1:23" ht="63.75" hidden="1" outlineLevel="1">
      <c r="A115" s="83" t="s">
        <v>93</v>
      </c>
      <c r="B115" s="102" t="s">
        <v>94</v>
      </c>
      <c r="C115" s="78">
        <f t="shared" si="20"/>
        <v>0</v>
      </c>
      <c r="D115" s="78">
        <f>SUM(D116:D118)</f>
        <v>0</v>
      </c>
      <c r="E115" s="78">
        <f>SUM(E116:E118)</f>
        <v>0</v>
      </c>
      <c r="F115" s="78">
        <f>SUM(F116:F118)</f>
        <v>0</v>
      </c>
      <c r="G115" s="78">
        <f>SUM(G116:G118)</f>
        <v>0</v>
      </c>
      <c r="H115" s="78">
        <f t="shared" si="15"/>
        <v>0</v>
      </c>
      <c r="I115" s="78">
        <f>SUM(I116:I118)</f>
        <v>0</v>
      </c>
      <c r="J115" s="78">
        <f>SUM(J116:J118)</f>
        <v>0</v>
      </c>
      <c r="K115" s="78">
        <f>SUM(K116:K118)</f>
        <v>0</v>
      </c>
      <c r="L115" s="78">
        <f>SUM(L116:L118)</f>
        <v>0</v>
      </c>
      <c r="M115" s="79" t="e">
        <f t="shared" si="19"/>
        <v>#DIV/0!</v>
      </c>
      <c r="N115" s="171">
        <f t="shared" si="17"/>
        <v>0</v>
      </c>
      <c r="O115" s="166">
        <f>SUM(O116:O118)</f>
        <v>0</v>
      </c>
      <c r="P115" s="166">
        <f>SUM(P116:P118)</f>
        <v>0</v>
      </c>
      <c r="Q115" s="166">
        <f>SUM(Q116:Q118)</f>
        <v>0</v>
      </c>
      <c r="R115" s="166">
        <f>SUM(R116:R118)</f>
        <v>0</v>
      </c>
      <c r="S115" s="81"/>
      <c r="T115" s="82"/>
      <c r="U115" s="82"/>
      <c r="V115" s="82"/>
      <c r="W115" s="82"/>
    </row>
    <row r="116" spans="1:23" hidden="1" outlineLevel="1">
      <c r="A116" s="83"/>
      <c r="B116" s="103"/>
      <c r="C116" s="90">
        <f t="shared" si="20"/>
        <v>0</v>
      </c>
      <c r="D116" s="85"/>
      <c r="E116" s="85"/>
      <c r="F116" s="85"/>
      <c r="G116" s="85"/>
      <c r="H116" s="90">
        <f t="shared" si="15"/>
        <v>0</v>
      </c>
      <c r="I116" s="85"/>
      <c r="J116" s="85"/>
      <c r="K116" s="85"/>
      <c r="L116" s="85"/>
      <c r="M116" s="91" t="e">
        <f t="shared" si="19"/>
        <v>#DIV/0!</v>
      </c>
      <c r="N116" s="171">
        <f t="shared" si="17"/>
        <v>0</v>
      </c>
      <c r="O116" s="165"/>
      <c r="P116" s="165"/>
      <c r="Q116" s="165"/>
      <c r="R116" s="165"/>
      <c r="S116" s="81"/>
      <c r="T116" s="82"/>
      <c r="U116" s="82"/>
      <c r="V116" s="82"/>
      <c r="W116" s="82"/>
    </row>
    <row r="117" spans="1:23" hidden="1" outlineLevel="1">
      <c r="A117" s="83"/>
      <c r="B117" s="103"/>
      <c r="C117" s="90">
        <f t="shared" si="20"/>
        <v>0</v>
      </c>
      <c r="D117" s="85"/>
      <c r="E117" s="85"/>
      <c r="F117" s="85"/>
      <c r="G117" s="85"/>
      <c r="H117" s="90">
        <f t="shared" si="15"/>
        <v>0</v>
      </c>
      <c r="I117" s="85"/>
      <c r="J117" s="85"/>
      <c r="K117" s="85"/>
      <c r="L117" s="85"/>
      <c r="M117" s="91" t="e">
        <f t="shared" si="19"/>
        <v>#DIV/0!</v>
      </c>
      <c r="N117" s="171">
        <f t="shared" si="17"/>
        <v>0</v>
      </c>
      <c r="O117" s="165"/>
      <c r="P117" s="165"/>
      <c r="Q117" s="165"/>
      <c r="R117" s="165"/>
      <c r="S117" s="81"/>
      <c r="T117" s="82"/>
      <c r="U117" s="82"/>
      <c r="V117" s="82"/>
      <c r="W117" s="82"/>
    </row>
    <row r="118" spans="1:23" hidden="1" outlineLevel="1">
      <c r="A118" s="83"/>
      <c r="B118" s="89" t="s">
        <v>86</v>
      </c>
      <c r="C118" s="90">
        <f t="shared" si="20"/>
        <v>0</v>
      </c>
      <c r="D118" s="85"/>
      <c r="E118" s="85"/>
      <c r="F118" s="85"/>
      <c r="G118" s="85"/>
      <c r="H118" s="90">
        <f t="shared" si="15"/>
        <v>0</v>
      </c>
      <c r="I118" s="85"/>
      <c r="J118" s="85"/>
      <c r="K118" s="85"/>
      <c r="L118" s="85"/>
      <c r="M118" s="91" t="e">
        <f t="shared" si="19"/>
        <v>#DIV/0!</v>
      </c>
      <c r="N118" s="171">
        <f t="shared" si="17"/>
        <v>0</v>
      </c>
      <c r="O118" s="165"/>
      <c r="P118" s="165"/>
      <c r="Q118" s="165"/>
      <c r="R118" s="165"/>
      <c r="S118" s="81"/>
      <c r="T118" s="82"/>
      <c r="U118" s="82"/>
      <c r="V118" s="82"/>
      <c r="W118" s="82"/>
    </row>
    <row r="119" spans="1:23" ht="38.25" hidden="1" outlineLevel="1">
      <c r="A119" s="83" t="s">
        <v>95</v>
      </c>
      <c r="B119" s="105" t="s">
        <v>96</v>
      </c>
      <c r="C119" s="90">
        <f t="shared" si="20"/>
        <v>0</v>
      </c>
      <c r="D119" s="78">
        <f>SUM(D120:D122)</f>
        <v>0</v>
      </c>
      <c r="E119" s="78">
        <f>SUM(E120:E122)</f>
        <v>0</v>
      </c>
      <c r="F119" s="78">
        <f>SUM(F120:F122)</f>
        <v>0</v>
      </c>
      <c r="G119" s="78">
        <f>SUM(G120:G122)</f>
        <v>0</v>
      </c>
      <c r="H119" s="78">
        <f t="shared" si="15"/>
        <v>0</v>
      </c>
      <c r="I119" s="78">
        <f>SUM(I120:I122)</f>
        <v>0</v>
      </c>
      <c r="J119" s="78">
        <f>SUM(J120:J122)</f>
        <v>0</v>
      </c>
      <c r="K119" s="78">
        <f>SUM(K120:K122)</f>
        <v>0</v>
      </c>
      <c r="L119" s="78">
        <f>SUM(L120:L122)</f>
        <v>0</v>
      </c>
      <c r="M119" s="79" t="e">
        <f t="shared" si="19"/>
        <v>#DIV/0!</v>
      </c>
      <c r="N119" s="171">
        <f t="shared" si="17"/>
        <v>0</v>
      </c>
      <c r="O119" s="166">
        <f>SUM(O120:O122)</f>
        <v>0</v>
      </c>
      <c r="P119" s="166">
        <f>SUM(P120:P122)</f>
        <v>0</v>
      </c>
      <c r="Q119" s="166">
        <f>SUM(Q120:Q122)</f>
        <v>0</v>
      </c>
      <c r="R119" s="166">
        <f>SUM(R120:R122)</f>
        <v>0</v>
      </c>
      <c r="S119" s="81"/>
      <c r="T119" s="82"/>
      <c r="U119" s="82"/>
      <c r="V119" s="82"/>
      <c r="W119" s="82"/>
    </row>
    <row r="120" spans="1:23" hidden="1" outlineLevel="1">
      <c r="A120" s="83"/>
      <c r="B120" s="89" t="s">
        <v>84</v>
      </c>
      <c r="C120" s="90">
        <f t="shared" si="20"/>
        <v>0</v>
      </c>
      <c r="D120" s="85"/>
      <c r="E120" s="85"/>
      <c r="F120" s="85"/>
      <c r="G120" s="85"/>
      <c r="H120" s="90">
        <f t="shared" si="15"/>
        <v>0</v>
      </c>
      <c r="I120" s="85"/>
      <c r="J120" s="85"/>
      <c r="K120" s="85"/>
      <c r="L120" s="85"/>
      <c r="M120" s="91" t="e">
        <f t="shared" si="19"/>
        <v>#DIV/0!</v>
      </c>
      <c r="N120" s="171">
        <f t="shared" si="17"/>
        <v>0</v>
      </c>
      <c r="O120" s="165"/>
      <c r="P120" s="165"/>
      <c r="Q120" s="165"/>
      <c r="R120" s="165"/>
      <c r="S120" s="81"/>
      <c r="T120" s="82"/>
      <c r="U120" s="82"/>
      <c r="V120" s="82"/>
      <c r="W120" s="82"/>
    </row>
    <row r="121" spans="1:23" hidden="1" outlineLevel="1">
      <c r="A121" s="83"/>
      <c r="B121" s="89" t="s">
        <v>85</v>
      </c>
      <c r="C121" s="90">
        <f t="shared" si="20"/>
        <v>0</v>
      </c>
      <c r="D121" s="85"/>
      <c r="E121" s="85"/>
      <c r="F121" s="85"/>
      <c r="G121" s="85"/>
      <c r="H121" s="90">
        <f t="shared" si="15"/>
        <v>0</v>
      </c>
      <c r="I121" s="85"/>
      <c r="J121" s="85"/>
      <c r="K121" s="85"/>
      <c r="L121" s="85"/>
      <c r="M121" s="91" t="e">
        <f t="shared" si="19"/>
        <v>#DIV/0!</v>
      </c>
      <c r="N121" s="171">
        <f t="shared" si="17"/>
        <v>0</v>
      </c>
      <c r="O121" s="165"/>
      <c r="P121" s="165"/>
      <c r="Q121" s="165"/>
      <c r="R121" s="165"/>
      <c r="S121" s="81"/>
      <c r="T121" s="82"/>
      <c r="U121" s="82"/>
      <c r="V121" s="82"/>
      <c r="W121" s="82"/>
    </row>
    <row r="122" spans="1:23" hidden="1" outlineLevel="1">
      <c r="A122" s="83"/>
      <c r="B122" s="89" t="s">
        <v>86</v>
      </c>
      <c r="C122" s="90">
        <f t="shared" si="20"/>
        <v>0</v>
      </c>
      <c r="D122" s="85"/>
      <c r="E122" s="85"/>
      <c r="F122" s="85"/>
      <c r="G122" s="85"/>
      <c r="H122" s="90">
        <f t="shared" si="15"/>
        <v>0</v>
      </c>
      <c r="I122" s="85"/>
      <c r="J122" s="85"/>
      <c r="K122" s="85"/>
      <c r="L122" s="85"/>
      <c r="M122" s="91" t="e">
        <f t="shared" si="19"/>
        <v>#DIV/0!</v>
      </c>
      <c r="N122" s="171">
        <f t="shared" si="17"/>
        <v>0</v>
      </c>
      <c r="O122" s="165"/>
      <c r="P122" s="165"/>
      <c r="Q122" s="165"/>
      <c r="R122" s="165"/>
      <c r="S122" s="81"/>
      <c r="T122" s="82"/>
      <c r="U122" s="82"/>
      <c r="V122" s="82"/>
      <c r="W122" s="82"/>
    </row>
    <row r="123" spans="1:23" hidden="1" outlineLevel="1">
      <c r="A123" s="83" t="s">
        <v>97</v>
      </c>
      <c r="B123" s="106" t="s">
        <v>54</v>
      </c>
      <c r="C123" s="78">
        <f t="shared" si="20"/>
        <v>111.66199999999999</v>
      </c>
      <c r="D123" s="94">
        <f>SUM(D124:D127)</f>
        <v>93.852999999999994</v>
      </c>
      <c r="E123" s="78">
        <f>SUM(E124:E127)</f>
        <v>0</v>
      </c>
      <c r="F123" s="78">
        <f>SUM(F124:F127)</f>
        <v>17.809000000000001</v>
      </c>
      <c r="G123" s="78">
        <f>SUM(G124:G127)</f>
        <v>0</v>
      </c>
      <c r="H123" s="78">
        <f t="shared" si="15"/>
        <v>0</v>
      </c>
      <c r="I123" s="78">
        <f>SUM(I124:I127)</f>
        <v>0</v>
      </c>
      <c r="J123" s="78">
        <f>SUM(J124:J127)</f>
        <v>0</v>
      </c>
      <c r="K123" s="78">
        <f>SUM(K124:K127)</f>
        <v>0</v>
      </c>
      <c r="L123" s="78">
        <f>SUM(L124:L127)</f>
        <v>0</v>
      </c>
      <c r="M123" s="79" t="e">
        <f t="shared" si="19"/>
        <v>#DIV/0!</v>
      </c>
      <c r="N123" s="171">
        <f t="shared" si="17"/>
        <v>16</v>
      </c>
      <c r="O123" s="166">
        <f>SUM(O124:O127)</f>
        <v>9</v>
      </c>
      <c r="P123" s="166">
        <f>SUM(P124:P127)</f>
        <v>0</v>
      </c>
      <c r="Q123" s="166">
        <f>SUM(Q124:Q127)</f>
        <v>7</v>
      </c>
      <c r="R123" s="166">
        <f>SUM(R124:R127)</f>
        <v>0</v>
      </c>
      <c r="S123" s="81"/>
      <c r="T123" s="82"/>
      <c r="U123" s="82"/>
      <c r="V123" s="82"/>
      <c r="W123" s="82"/>
    </row>
    <row r="124" spans="1:23" hidden="1" outlineLevel="1">
      <c r="A124" s="83"/>
      <c r="B124" s="103" t="s">
        <v>101</v>
      </c>
      <c r="C124" s="90">
        <f>D124+E124+F124+G124</f>
        <v>111.66199999999999</v>
      </c>
      <c r="D124" s="164">
        <v>93.852999999999994</v>
      </c>
      <c r="E124" s="85"/>
      <c r="F124" s="85">
        <v>17.809000000000001</v>
      </c>
      <c r="G124" s="85"/>
      <c r="H124" s="90">
        <f>I124+J124+K124+L124</f>
        <v>0</v>
      </c>
      <c r="I124" s="85"/>
      <c r="J124" s="85"/>
      <c r="K124" s="85"/>
      <c r="L124" s="85"/>
      <c r="M124" s="91" t="e">
        <f>C124/H124*1000</f>
        <v>#DIV/0!</v>
      </c>
      <c r="N124" s="171">
        <f t="shared" si="17"/>
        <v>16</v>
      </c>
      <c r="O124" s="165">
        <f>'[1]6'!O172</f>
        <v>9</v>
      </c>
      <c r="P124" s="165"/>
      <c r="Q124" s="165">
        <f>'[1]6'!Q172</f>
        <v>7</v>
      </c>
      <c r="R124" s="165"/>
      <c r="S124" s="81"/>
      <c r="T124" s="82"/>
      <c r="U124" s="82"/>
      <c r="V124" s="82"/>
      <c r="W124" s="82"/>
    </row>
    <row r="125" spans="1:23" hidden="1" outlineLevel="1">
      <c r="A125" s="83"/>
      <c r="B125" s="103" t="s">
        <v>102</v>
      </c>
      <c r="C125" s="90">
        <f>D125+E125+F125+G125</f>
        <v>0</v>
      </c>
      <c r="D125" s="85"/>
      <c r="E125" s="85"/>
      <c r="F125" s="85"/>
      <c r="G125" s="85"/>
      <c r="H125" s="90">
        <f>I125+J125+K125+L125</f>
        <v>0</v>
      </c>
      <c r="I125" s="85"/>
      <c r="J125" s="85"/>
      <c r="K125" s="85"/>
      <c r="L125" s="85"/>
      <c r="M125" s="91" t="e">
        <f>C125/H125*1000</f>
        <v>#DIV/0!</v>
      </c>
      <c r="N125" s="171">
        <f t="shared" si="17"/>
        <v>0</v>
      </c>
      <c r="O125" s="165"/>
      <c r="P125" s="165"/>
      <c r="Q125" s="165"/>
      <c r="R125" s="165"/>
      <c r="S125" s="81"/>
      <c r="T125" s="82"/>
      <c r="U125" s="82"/>
      <c r="V125" s="82"/>
      <c r="W125" s="82"/>
    </row>
    <row r="126" spans="1:23" hidden="1" outlineLevel="1">
      <c r="A126" s="83"/>
      <c r="B126" s="103" t="s">
        <v>103</v>
      </c>
      <c r="C126" s="90">
        <f>D126+E126+F126+G126</f>
        <v>0</v>
      </c>
      <c r="D126" s="85"/>
      <c r="E126" s="85"/>
      <c r="F126" s="85"/>
      <c r="G126" s="85"/>
      <c r="H126" s="90">
        <f>I126+J126+K126+L126</f>
        <v>0</v>
      </c>
      <c r="I126" s="85"/>
      <c r="J126" s="85"/>
      <c r="K126" s="85"/>
      <c r="L126" s="85"/>
      <c r="M126" s="91" t="e">
        <f>C126/H126*1000</f>
        <v>#DIV/0!</v>
      </c>
      <c r="N126" s="171">
        <f t="shared" si="17"/>
        <v>0</v>
      </c>
      <c r="O126" s="165"/>
      <c r="P126" s="165"/>
      <c r="Q126" s="165"/>
      <c r="R126" s="165"/>
      <c r="S126" s="81"/>
      <c r="T126" s="82"/>
      <c r="U126" s="82"/>
      <c r="V126" s="82"/>
      <c r="W126" s="82"/>
    </row>
    <row r="127" spans="1:23" hidden="1" outlineLevel="1">
      <c r="A127" s="83"/>
      <c r="B127" s="103" t="s">
        <v>98</v>
      </c>
      <c r="C127" s="90">
        <f>D127+E127+F127+G127</f>
        <v>0</v>
      </c>
      <c r="D127" s="85"/>
      <c r="E127" s="85"/>
      <c r="F127" s="85"/>
      <c r="G127" s="85"/>
      <c r="H127" s="90">
        <f>I127+J127+K127+L127</f>
        <v>0</v>
      </c>
      <c r="I127" s="85"/>
      <c r="J127" s="85"/>
      <c r="K127" s="85"/>
      <c r="L127" s="85"/>
      <c r="M127" s="91" t="e">
        <f>C127/H127*1000</f>
        <v>#DIV/0!</v>
      </c>
      <c r="N127" s="171">
        <f t="shared" si="17"/>
        <v>0</v>
      </c>
      <c r="O127" s="165"/>
      <c r="P127" s="165"/>
      <c r="Q127" s="165"/>
      <c r="R127" s="165"/>
      <c r="S127" s="81"/>
      <c r="T127" s="82"/>
      <c r="U127" s="82"/>
      <c r="V127" s="82"/>
      <c r="W127" s="82"/>
    </row>
    <row r="128" spans="1:23" hidden="1" outlineLevel="1">
      <c r="A128" s="83" t="s">
        <v>99</v>
      </c>
      <c r="B128" s="77" t="s">
        <v>100</v>
      </c>
      <c r="C128" s="107">
        <f>D128+E128+F128+G128</f>
        <v>116.629535597</v>
      </c>
      <c r="D128" s="167">
        <f>D92+D96+D123</f>
        <v>93.956095019999992</v>
      </c>
      <c r="E128" s="78">
        <f>E92+E96+E123</f>
        <v>0</v>
      </c>
      <c r="F128" s="78">
        <f>F92+F96+F123</f>
        <v>21.311658106000003</v>
      </c>
      <c r="G128" s="78">
        <f>G92+G96+G123</f>
        <v>1.3617824709999999</v>
      </c>
      <c r="H128" s="78">
        <f>I128+J128+K128+L128</f>
        <v>0</v>
      </c>
      <c r="I128" s="78">
        <f>I92+I96+I123</f>
        <v>0</v>
      </c>
      <c r="J128" s="78">
        <f>J92+J96+J123</f>
        <v>0</v>
      </c>
      <c r="K128" s="78">
        <f>K92+K96+K123</f>
        <v>0</v>
      </c>
      <c r="L128" s="78">
        <f>L92+L96+L123</f>
        <v>0</v>
      </c>
      <c r="M128" s="79" t="e">
        <f>C128/H128*1000</f>
        <v>#DIV/0!</v>
      </c>
      <c r="N128" s="171" t="e">
        <f t="shared" si="17"/>
        <v>#REF!</v>
      </c>
      <c r="O128" s="79" t="e">
        <f>O92+O96+O123</f>
        <v>#REF!</v>
      </c>
      <c r="P128" s="79" t="e">
        <f>P92+P96+P123</f>
        <v>#REF!</v>
      </c>
      <c r="Q128" s="79" t="e">
        <f>Q92+Q96+Q123</f>
        <v>#REF!</v>
      </c>
      <c r="R128" s="79" t="e">
        <f>R92+R96+R123</f>
        <v>#REF!</v>
      </c>
      <c r="S128" s="81"/>
      <c r="T128" s="82"/>
      <c r="U128" s="82"/>
      <c r="V128" s="82"/>
      <c r="W128" s="82"/>
    </row>
    <row r="129" spans="1:16" hidden="1" outlineLevel="1"/>
    <row r="130" spans="1:16" collapsed="1"/>
    <row r="132" spans="1:16" s="67" customFormat="1" ht="15.75" customHeight="1">
      <c r="A132" s="61"/>
      <c r="E132" s="258" t="s">
        <v>160</v>
      </c>
      <c r="F132" s="258"/>
      <c r="G132" s="258"/>
      <c r="H132" s="258"/>
      <c r="I132" s="258"/>
      <c r="J132" s="258"/>
      <c r="K132" s="258"/>
      <c r="L132" s="62"/>
      <c r="M132" s="62"/>
      <c r="N132" s="62"/>
      <c r="O132" s="62"/>
      <c r="P132" s="62"/>
    </row>
  </sheetData>
  <protectedRanges>
    <protectedRange password="CEE9" sqref="S128:W128 S107:W109 S39:W40 S111:W113 S47:W48 S115:W117 S92:W99 S120:W121 S123:W126 S11:W18 S42:W42 S26:W28 S101:W104 S44:W45 S20:W23 S30:W32 S34:W36" name="Диапазон54"/>
    <protectedRange password="CEE9" sqref="O39:R40 O35:R36 O44:R45" name="Диапазон53"/>
    <protectedRange password="CEE9" sqref="I39:L40 I44:L45 J43:L43 I35:L36" name="Диапазон52"/>
    <protectedRange password="CEE9" sqref="D39:G40 D44:G45 E43:G43 D35:G36" name="Диапазон51"/>
    <protectedRange password="CEE9" sqref="O31:R32" name="Диапазон50"/>
    <protectedRange password="CEE9" sqref="I31:L32" name="Диапазон49"/>
    <protectedRange password="CEE9" sqref="D31:G32" name="Диапазон48"/>
    <protectedRange password="CEE9" sqref="O26:R28" name="Диапазон47"/>
    <protectedRange password="CEE9" sqref="I26:L28" name="Диапазон46"/>
    <protectedRange password="CEE9" sqref="O21:R22" name="Диапазон44"/>
    <protectedRange password="CEE9" sqref="I21:L22" name="Диапазон43"/>
    <protectedRange password="CEE9" sqref="D21:G22" name="Диапазон42"/>
    <protectedRange password="CEE9" sqref="O12:R14" name="Диапазон41"/>
    <protectedRange password="CEE9" sqref="I17:L18" name="Диапазон40"/>
    <protectedRange password="CEE9" sqref="D17:G18" name="Диапазон39"/>
    <protectedRange password="CEE9" sqref="S122:W122 S127:W127 S114:W114 S100:W100 S33:W33 S19:W19 S118:W119 S110:W110 S29:W29 S37:W38 S41:W41 S46:W46" name="Диапазон19"/>
    <protectedRange password="CEE9" sqref="D37:G37 D19:G19 D29:G29 D33:G33 D46:G46 D41:G41" name="Диапазон7"/>
    <protectedRange password="CEE9" sqref="I37:L37 I19:L19 I29:L29 I33:L33 I46:L46 I41:L41" name="Диапазон8"/>
    <protectedRange password="CEE9" sqref="O37:R37 O41:R41 O19:R19 O29:R29 O33:R33 O46:R46" name="Диапазон9"/>
    <protectedRange password="CEE9" sqref="D24:G25" name="Диапазон45_2"/>
    <protectedRange password="CEE9" sqref="I24:L25" name="Диапазон46_1"/>
    <protectedRange password="CEE9" sqref="S24:W25 S105:W106" name="Диапазон54_1"/>
    <protectedRange password="CEE9" sqref="O24:R25" name="Диапазон47_1"/>
    <protectedRange password="CEE9" sqref="D43" name="Диапазон51_1"/>
    <protectedRange password="CEE9" sqref="I43" name="Диапазон52_1"/>
    <protectedRange password="CEE9" sqref="S43:W43" name="Диапазон54_2"/>
    <protectedRange password="CEE9" sqref="O43:R43" name="Диапазон53_1"/>
    <protectedRange password="CEE9" sqref="S75:W77 S80:W81 S52:W59 S61:W64 S88:W88 S83:W86 S67:W69 S71:W73" name="Диапазон54_3"/>
    <protectedRange password="CEE9" sqref="P86:R86 O80:R81 O76:R77" name="Диапазон53_2"/>
    <protectedRange password="CEE9" sqref="J86:L86 I76:L77 I80:L81" name="Диапазон52_2"/>
    <protectedRange password="CEE9" sqref="E86:G86 D76:G77 D80:G81" name="Диапазон51_2"/>
    <protectedRange password="CEE9" sqref="O72:R73" name="Диапазон50_1"/>
    <protectedRange password="CEE9" sqref="I72:L73" name="Диапазон49_1"/>
    <protectedRange password="CEE9" sqref="D72:G73" name="Диапазон48_1"/>
    <protectedRange password="CEE9" sqref="O67:R69" name="Диапазон47_2"/>
    <protectedRange password="CEE9" sqref="I67:L69" name="Диапазон46_2"/>
    <protectedRange password="CEE9" sqref="O62:R63 O102:R103" name="Диапазон44_1"/>
    <protectedRange password="CEE9" sqref="I62:L63" name="Диапазон43_1"/>
    <protectedRange password="CEE9" sqref="D62:G63" name="Диапазон42_1"/>
    <protectedRange password="CEE9" sqref="O53:R55 O93:R95" name="Диапазон41_1"/>
    <protectedRange password="CEE9" sqref="I58:L59" name="Диапазон40_1"/>
    <protectedRange password="CEE9" sqref="D58:G59" name="Диапазон39_1"/>
    <protectedRange password="CEE9" sqref="S74:W74 S70:W70 S78:W79 S82:W82 S60:W60 S87:W87" name="Диапазон19_1"/>
    <protectedRange password="CEE9" sqref="D60:G60 D78:G78 D70:G70 D74:G74 D87:G87 D82:G82" name="Диапазон7_1"/>
    <protectedRange password="CEE9" sqref="I60:L60 I78:L78 I70:L70 I74:L74 I87:L87 I82:L82" name="Диапазон8_1"/>
    <protectedRange password="CEE9" sqref="O74:R74 O87:R87 O82:R82 O78:R78 O70:R70 O60:R60 O100:R100" name="Диапазон9_1"/>
    <protectedRange password="CEE9" sqref="S65:W66" name="Диапазон54_1_1"/>
    <protectedRange password="CEE9" sqref="D86" name="Диапазон51_2_1"/>
    <protectedRange password="CEE9" sqref="I86" name="Диапазон52_2_1"/>
    <protectedRange password="CEE9" sqref="O86" name="Диапазон53_2_1"/>
    <protectedRange password="CEE9" sqref="D66:G66" name="Диапазон45_2_1_1"/>
    <protectedRange password="CEE9" sqref="D65:G65" name="Диапазон42_1_1_1"/>
    <protectedRange password="CEE9" sqref="I65 I66:L66" name="Диапазон46_1_1_1"/>
    <protectedRange password="CEE9" sqref="J65:L65" name="Диапазон43_1_1_1"/>
    <protectedRange password="CEE9" sqref="O66:R66" name="Диапазон47_1_1_1"/>
    <protectedRange password="CEE9" sqref="O65:R65" name="Диапазон44_1_1_1"/>
    <protectedRange password="CEE9" sqref="P84:R85" name="Диапазон53_2_2"/>
    <protectedRange password="CEE9" sqref="J84:L85" name="Диапазон52_2_2"/>
    <protectedRange password="CEE9" sqref="E84:G85" name="Диапазон51_2_2"/>
    <protectedRange password="CEE9" sqref="D84:D85" name="Диапазон51_2_1_1"/>
    <protectedRange password="CEE9" sqref="I84:I85" name="Диапазон52_2_1_1"/>
    <protectedRange password="CEE9" sqref="O84:O85" name="Диапазон53_2_1_1"/>
  </protectedRanges>
  <mergeCells count="17">
    <mergeCell ref="A91:W91"/>
    <mergeCell ref="A10:W10"/>
    <mergeCell ref="A9:W9"/>
    <mergeCell ref="E132:K132"/>
    <mergeCell ref="A50:W50"/>
    <mergeCell ref="A51:W51"/>
    <mergeCell ref="A90:W90"/>
    <mergeCell ref="A3:H3"/>
    <mergeCell ref="I3:W3"/>
    <mergeCell ref="A6:A7"/>
    <mergeCell ref="B6:B7"/>
    <mergeCell ref="C6:G6"/>
    <mergeCell ref="H6:L6"/>
    <mergeCell ref="M6:M7"/>
    <mergeCell ref="N6:R6"/>
    <mergeCell ref="S6:W6"/>
    <mergeCell ref="A5:W5"/>
  </mergeCells>
  <pageMargins left="0.25" right="0.25" top="0.75" bottom="0.75" header="0.3" footer="0.3"/>
  <pageSetup paperSize="9" scale="64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"/>
  <sheetViews>
    <sheetView workbookViewId="0">
      <selection activeCell="B13" sqref="B13:H13"/>
    </sheetView>
  </sheetViews>
  <sheetFormatPr defaultRowHeight="15"/>
  <cols>
    <col min="1" max="1" width="2.85546875" customWidth="1"/>
    <col min="2" max="2" width="16" customWidth="1"/>
    <col min="3" max="3" width="17.7109375" customWidth="1"/>
    <col min="4" max="4" width="17.85546875" customWidth="1"/>
    <col min="5" max="5" width="18.85546875" customWidth="1"/>
    <col min="6" max="6" width="13.42578125" customWidth="1"/>
    <col min="7" max="7" width="13.140625" customWidth="1"/>
    <col min="8" max="8" width="12.5703125" customWidth="1"/>
    <col min="9" max="9" width="22.85546875" customWidth="1"/>
    <col min="257" max="257" width="2.85546875" customWidth="1"/>
    <col min="258" max="258" width="23.140625" customWidth="1"/>
    <col min="259" max="259" width="22" customWidth="1"/>
    <col min="260" max="260" width="21.85546875" customWidth="1"/>
    <col min="261" max="261" width="22.28515625" customWidth="1"/>
    <col min="513" max="513" width="2.85546875" customWidth="1"/>
    <col min="514" max="514" width="23.140625" customWidth="1"/>
    <col min="515" max="515" width="22" customWidth="1"/>
    <col min="516" max="516" width="21.85546875" customWidth="1"/>
    <col min="517" max="517" width="22.28515625" customWidth="1"/>
    <col min="769" max="769" width="2.85546875" customWidth="1"/>
    <col min="770" max="770" width="23.140625" customWidth="1"/>
    <col min="771" max="771" width="22" customWidth="1"/>
    <col min="772" max="772" width="21.85546875" customWidth="1"/>
    <col min="773" max="773" width="22.28515625" customWidth="1"/>
    <col min="1025" max="1025" width="2.85546875" customWidth="1"/>
    <col min="1026" max="1026" width="23.140625" customWidth="1"/>
    <col min="1027" max="1027" width="22" customWidth="1"/>
    <col min="1028" max="1028" width="21.85546875" customWidth="1"/>
    <col min="1029" max="1029" width="22.28515625" customWidth="1"/>
    <col min="1281" max="1281" width="2.85546875" customWidth="1"/>
    <col min="1282" max="1282" width="23.140625" customWidth="1"/>
    <col min="1283" max="1283" width="22" customWidth="1"/>
    <col min="1284" max="1284" width="21.85546875" customWidth="1"/>
    <col min="1285" max="1285" width="22.28515625" customWidth="1"/>
    <col min="1537" max="1537" width="2.85546875" customWidth="1"/>
    <col min="1538" max="1538" width="23.140625" customWidth="1"/>
    <col min="1539" max="1539" width="22" customWidth="1"/>
    <col min="1540" max="1540" width="21.85546875" customWidth="1"/>
    <col min="1541" max="1541" width="22.28515625" customWidth="1"/>
    <col min="1793" max="1793" width="2.85546875" customWidth="1"/>
    <col min="1794" max="1794" width="23.140625" customWidth="1"/>
    <col min="1795" max="1795" width="22" customWidth="1"/>
    <col min="1796" max="1796" width="21.85546875" customWidth="1"/>
    <col min="1797" max="1797" width="22.28515625" customWidth="1"/>
    <col min="2049" max="2049" width="2.85546875" customWidth="1"/>
    <col min="2050" max="2050" width="23.140625" customWidth="1"/>
    <col min="2051" max="2051" width="22" customWidth="1"/>
    <col min="2052" max="2052" width="21.85546875" customWidth="1"/>
    <col min="2053" max="2053" width="22.28515625" customWidth="1"/>
    <col min="2305" max="2305" width="2.85546875" customWidth="1"/>
    <col min="2306" max="2306" width="23.140625" customWidth="1"/>
    <col min="2307" max="2307" width="22" customWidth="1"/>
    <col min="2308" max="2308" width="21.85546875" customWidth="1"/>
    <col min="2309" max="2309" width="22.28515625" customWidth="1"/>
    <col min="2561" max="2561" width="2.85546875" customWidth="1"/>
    <col min="2562" max="2562" width="23.140625" customWidth="1"/>
    <col min="2563" max="2563" width="22" customWidth="1"/>
    <col min="2564" max="2564" width="21.85546875" customWidth="1"/>
    <col min="2565" max="2565" width="22.28515625" customWidth="1"/>
    <col min="2817" max="2817" width="2.85546875" customWidth="1"/>
    <col min="2818" max="2818" width="23.140625" customWidth="1"/>
    <col min="2819" max="2819" width="22" customWidth="1"/>
    <col min="2820" max="2820" width="21.85546875" customWidth="1"/>
    <col min="2821" max="2821" width="22.28515625" customWidth="1"/>
    <col min="3073" max="3073" width="2.85546875" customWidth="1"/>
    <col min="3074" max="3074" width="23.140625" customWidth="1"/>
    <col min="3075" max="3075" width="22" customWidth="1"/>
    <col min="3076" max="3076" width="21.85546875" customWidth="1"/>
    <col min="3077" max="3077" width="22.28515625" customWidth="1"/>
    <col min="3329" max="3329" width="2.85546875" customWidth="1"/>
    <col min="3330" max="3330" width="23.140625" customWidth="1"/>
    <col min="3331" max="3331" width="22" customWidth="1"/>
    <col min="3332" max="3332" width="21.85546875" customWidth="1"/>
    <col min="3333" max="3333" width="22.28515625" customWidth="1"/>
    <col min="3585" max="3585" width="2.85546875" customWidth="1"/>
    <col min="3586" max="3586" width="23.140625" customWidth="1"/>
    <col min="3587" max="3587" width="22" customWidth="1"/>
    <col min="3588" max="3588" width="21.85546875" customWidth="1"/>
    <col min="3589" max="3589" width="22.28515625" customWidth="1"/>
    <col min="3841" max="3841" width="2.85546875" customWidth="1"/>
    <col min="3842" max="3842" width="23.140625" customWidth="1"/>
    <col min="3843" max="3843" width="22" customWidth="1"/>
    <col min="3844" max="3844" width="21.85546875" customWidth="1"/>
    <col min="3845" max="3845" width="22.28515625" customWidth="1"/>
    <col min="4097" max="4097" width="2.85546875" customWidth="1"/>
    <col min="4098" max="4098" width="23.140625" customWidth="1"/>
    <col min="4099" max="4099" width="22" customWidth="1"/>
    <col min="4100" max="4100" width="21.85546875" customWidth="1"/>
    <col min="4101" max="4101" width="22.28515625" customWidth="1"/>
    <col min="4353" max="4353" width="2.85546875" customWidth="1"/>
    <col min="4354" max="4354" width="23.140625" customWidth="1"/>
    <col min="4355" max="4355" width="22" customWidth="1"/>
    <col min="4356" max="4356" width="21.85546875" customWidth="1"/>
    <col min="4357" max="4357" width="22.28515625" customWidth="1"/>
    <col min="4609" max="4609" width="2.85546875" customWidth="1"/>
    <col min="4610" max="4610" width="23.140625" customWidth="1"/>
    <col min="4611" max="4611" width="22" customWidth="1"/>
    <col min="4612" max="4612" width="21.85546875" customWidth="1"/>
    <col min="4613" max="4613" width="22.28515625" customWidth="1"/>
    <col min="4865" max="4865" width="2.85546875" customWidth="1"/>
    <col min="4866" max="4866" width="23.140625" customWidth="1"/>
    <col min="4867" max="4867" width="22" customWidth="1"/>
    <col min="4868" max="4868" width="21.85546875" customWidth="1"/>
    <col min="4869" max="4869" width="22.28515625" customWidth="1"/>
    <col min="5121" max="5121" width="2.85546875" customWidth="1"/>
    <col min="5122" max="5122" width="23.140625" customWidth="1"/>
    <col min="5123" max="5123" width="22" customWidth="1"/>
    <col min="5124" max="5124" width="21.85546875" customWidth="1"/>
    <col min="5125" max="5125" width="22.28515625" customWidth="1"/>
    <col min="5377" max="5377" width="2.85546875" customWidth="1"/>
    <col min="5378" max="5378" width="23.140625" customWidth="1"/>
    <col min="5379" max="5379" width="22" customWidth="1"/>
    <col min="5380" max="5380" width="21.85546875" customWidth="1"/>
    <col min="5381" max="5381" width="22.28515625" customWidth="1"/>
    <col min="5633" max="5633" width="2.85546875" customWidth="1"/>
    <col min="5634" max="5634" width="23.140625" customWidth="1"/>
    <col min="5635" max="5635" width="22" customWidth="1"/>
    <col min="5636" max="5636" width="21.85546875" customWidth="1"/>
    <col min="5637" max="5637" width="22.28515625" customWidth="1"/>
    <col min="5889" max="5889" width="2.85546875" customWidth="1"/>
    <col min="5890" max="5890" width="23.140625" customWidth="1"/>
    <col min="5891" max="5891" width="22" customWidth="1"/>
    <col min="5892" max="5892" width="21.85546875" customWidth="1"/>
    <col min="5893" max="5893" width="22.28515625" customWidth="1"/>
    <col min="6145" max="6145" width="2.85546875" customWidth="1"/>
    <col min="6146" max="6146" width="23.140625" customWidth="1"/>
    <col min="6147" max="6147" width="22" customWidth="1"/>
    <col min="6148" max="6148" width="21.85546875" customWidth="1"/>
    <col min="6149" max="6149" width="22.28515625" customWidth="1"/>
    <col min="6401" max="6401" width="2.85546875" customWidth="1"/>
    <col min="6402" max="6402" width="23.140625" customWidth="1"/>
    <col min="6403" max="6403" width="22" customWidth="1"/>
    <col min="6404" max="6404" width="21.85546875" customWidth="1"/>
    <col min="6405" max="6405" width="22.28515625" customWidth="1"/>
    <col min="6657" max="6657" width="2.85546875" customWidth="1"/>
    <col min="6658" max="6658" width="23.140625" customWidth="1"/>
    <col min="6659" max="6659" width="22" customWidth="1"/>
    <col min="6660" max="6660" width="21.85546875" customWidth="1"/>
    <col min="6661" max="6661" width="22.28515625" customWidth="1"/>
    <col min="6913" max="6913" width="2.85546875" customWidth="1"/>
    <col min="6914" max="6914" width="23.140625" customWidth="1"/>
    <col min="6915" max="6915" width="22" customWidth="1"/>
    <col min="6916" max="6916" width="21.85546875" customWidth="1"/>
    <col min="6917" max="6917" width="22.28515625" customWidth="1"/>
    <col min="7169" max="7169" width="2.85546875" customWidth="1"/>
    <col min="7170" max="7170" width="23.140625" customWidth="1"/>
    <col min="7171" max="7171" width="22" customWidth="1"/>
    <col min="7172" max="7172" width="21.85546875" customWidth="1"/>
    <col min="7173" max="7173" width="22.28515625" customWidth="1"/>
    <col min="7425" max="7425" width="2.85546875" customWidth="1"/>
    <col min="7426" max="7426" width="23.140625" customWidth="1"/>
    <col min="7427" max="7427" width="22" customWidth="1"/>
    <col min="7428" max="7428" width="21.85546875" customWidth="1"/>
    <col min="7429" max="7429" width="22.28515625" customWidth="1"/>
    <col min="7681" max="7681" width="2.85546875" customWidth="1"/>
    <col min="7682" max="7682" width="23.140625" customWidth="1"/>
    <col min="7683" max="7683" width="22" customWidth="1"/>
    <col min="7684" max="7684" width="21.85546875" customWidth="1"/>
    <col min="7685" max="7685" width="22.28515625" customWidth="1"/>
    <col min="7937" max="7937" width="2.85546875" customWidth="1"/>
    <col min="7938" max="7938" width="23.140625" customWidth="1"/>
    <col min="7939" max="7939" width="22" customWidth="1"/>
    <col min="7940" max="7940" width="21.85546875" customWidth="1"/>
    <col min="7941" max="7941" width="22.28515625" customWidth="1"/>
    <col min="8193" max="8193" width="2.85546875" customWidth="1"/>
    <col min="8194" max="8194" width="23.140625" customWidth="1"/>
    <col min="8195" max="8195" width="22" customWidth="1"/>
    <col min="8196" max="8196" width="21.85546875" customWidth="1"/>
    <col min="8197" max="8197" width="22.28515625" customWidth="1"/>
    <col min="8449" max="8449" width="2.85546875" customWidth="1"/>
    <col min="8450" max="8450" width="23.140625" customWidth="1"/>
    <col min="8451" max="8451" width="22" customWidth="1"/>
    <col min="8452" max="8452" width="21.85546875" customWidth="1"/>
    <col min="8453" max="8453" width="22.28515625" customWidth="1"/>
    <col min="8705" max="8705" width="2.85546875" customWidth="1"/>
    <col min="8706" max="8706" width="23.140625" customWidth="1"/>
    <col min="8707" max="8707" width="22" customWidth="1"/>
    <col min="8708" max="8708" width="21.85546875" customWidth="1"/>
    <col min="8709" max="8709" width="22.28515625" customWidth="1"/>
    <col min="8961" max="8961" width="2.85546875" customWidth="1"/>
    <col min="8962" max="8962" width="23.140625" customWidth="1"/>
    <col min="8963" max="8963" width="22" customWidth="1"/>
    <col min="8964" max="8964" width="21.85546875" customWidth="1"/>
    <col min="8965" max="8965" width="22.28515625" customWidth="1"/>
    <col min="9217" max="9217" width="2.85546875" customWidth="1"/>
    <col min="9218" max="9218" width="23.140625" customWidth="1"/>
    <col min="9219" max="9219" width="22" customWidth="1"/>
    <col min="9220" max="9220" width="21.85546875" customWidth="1"/>
    <col min="9221" max="9221" width="22.28515625" customWidth="1"/>
    <col min="9473" max="9473" width="2.85546875" customWidth="1"/>
    <col min="9474" max="9474" width="23.140625" customWidth="1"/>
    <col min="9475" max="9475" width="22" customWidth="1"/>
    <col min="9476" max="9476" width="21.85546875" customWidth="1"/>
    <col min="9477" max="9477" width="22.28515625" customWidth="1"/>
    <col min="9729" max="9729" width="2.85546875" customWidth="1"/>
    <col min="9730" max="9730" width="23.140625" customWidth="1"/>
    <col min="9731" max="9731" width="22" customWidth="1"/>
    <col min="9732" max="9732" width="21.85546875" customWidth="1"/>
    <col min="9733" max="9733" width="22.28515625" customWidth="1"/>
    <col min="9985" max="9985" width="2.85546875" customWidth="1"/>
    <col min="9986" max="9986" width="23.140625" customWidth="1"/>
    <col min="9987" max="9987" width="22" customWidth="1"/>
    <col min="9988" max="9988" width="21.85546875" customWidth="1"/>
    <col min="9989" max="9989" width="22.28515625" customWidth="1"/>
    <col min="10241" max="10241" width="2.85546875" customWidth="1"/>
    <col min="10242" max="10242" width="23.140625" customWidth="1"/>
    <col min="10243" max="10243" width="22" customWidth="1"/>
    <col min="10244" max="10244" width="21.85546875" customWidth="1"/>
    <col min="10245" max="10245" width="22.28515625" customWidth="1"/>
    <col min="10497" max="10497" width="2.85546875" customWidth="1"/>
    <col min="10498" max="10498" width="23.140625" customWidth="1"/>
    <col min="10499" max="10499" width="22" customWidth="1"/>
    <col min="10500" max="10500" width="21.85546875" customWidth="1"/>
    <col min="10501" max="10501" width="22.28515625" customWidth="1"/>
    <col min="10753" max="10753" width="2.85546875" customWidth="1"/>
    <col min="10754" max="10754" width="23.140625" customWidth="1"/>
    <col min="10755" max="10755" width="22" customWidth="1"/>
    <col min="10756" max="10756" width="21.85546875" customWidth="1"/>
    <col min="10757" max="10757" width="22.28515625" customWidth="1"/>
    <col min="11009" max="11009" width="2.85546875" customWidth="1"/>
    <col min="11010" max="11010" width="23.140625" customWidth="1"/>
    <col min="11011" max="11011" width="22" customWidth="1"/>
    <col min="11012" max="11012" width="21.85546875" customWidth="1"/>
    <col min="11013" max="11013" width="22.28515625" customWidth="1"/>
    <col min="11265" max="11265" width="2.85546875" customWidth="1"/>
    <col min="11266" max="11266" width="23.140625" customWidth="1"/>
    <col min="11267" max="11267" width="22" customWidth="1"/>
    <col min="11268" max="11268" width="21.85546875" customWidth="1"/>
    <col min="11269" max="11269" width="22.28515625" customWidth="1"/>
    <col min="11521" max="11521" width="2.85546875" customWidth="1"/>
    <col min="11522" max="11522" width="23.140625" customWidth="1"/>
    <col min="11523" max="11523" width="22" customWidth="1"/>
    <col min="11524" max="11524" width="21.85546875" customWidth="1"/>
    <col min="11525" max="11525" width="22.28515625" customWidth="1"/>
    <col min="11777" max="11777" width="2.85546875" customWidth="1"/>
    <col min="11778" max="11778" width="23.140625" customWidth="1"/>
    <col min="11779" max="11779" width="22" customWidth="1"/>
    <col min="11780" max="11780" width="21.85546875" customWidth="1"/>
    <col min="11781" max="11781" width="22.28515625" customWidth="1"/>
    <col min="12033" max="12033" width="2.85546875" customWidth="1"/>
    <col min="12034" max="12034" width="23.140625" customWidth="1"/>
    <col min="12035" max="12035" width="22" customWidth="1"/>
    <col min="12036" max="12036" width="21.85546875" customWidth="1"/>
    <col min="12037" max="12037" width="22.28515625" customWidth="1"/>
    <col min="12289" max="12289" width="2.85546875" customWidth="1"/>
    <col min="12290" max="12290" width="23.140625" customWidth="1"/>
    <col min="12291" max="12291" width="22" customWidth="1"/>
    <col min="12292" max="12292" width="21.85546875" customWidth="1"/>
    <col min="12293" max="12293" width="22.28515625" customWidth="1"/>
    <col min="12545" max="12545" width="2.85546875" customWidth="1"/>
    <col min="12546" max="12546" width="23.140625" customWidth="1"/>
    <col min="12547" max="12547" width="22" customWidth="1"/>
    <col min="12548" max="12548" width="21.85546875" customWidth="1"/>
    <col min="12549" max="12549" width="22.28515625" customWidth="1"/>
    <col min="12801" max="12801" width="2.85546875" customWidth="1"/>
    <col min="12802" max="12802" width="23.140625" customWidth="1"/>
    <col min="12803" max="12803" width="22" customWidth="1"/>
    <col min="12804" max="12804" width="21.85546875" customWidth="1"/>
    <col min="12805" max="12805" width="22.28515625" customWidth="1"/>
    <col min="13057" max="13057" width="2.85546875" customWidth="1"/>
    <col min="13058" max="13058" width="23.140625" customWidth="1"/>
    <col min="13059" max="13059" width="22" customWidth="1"/>
    <col min="13060" max="13060" width="21.85546875" customWidth="1"/>
    <col min="13061" max="13061" width="22.28515625" customWidth="1"/>
    <col min="13313" max="13313" width="2.85546875" customWidth="1"/>
    <col min="13314" max="13314" width="23.140625" customWidth="1"/>
    <col min="13315" max="13315" width="22" customWidth="1"/>
    <col min="13316" max="13316" width="21.85546875" customWidth="1"/>
    <col min="13317" max="13317" width="22.28515625" customWidth="1"/>
    <col min="13569" max="13569" width="2.85546875" customWidth="1"/>
    <col min="13570" max="13570" width="23.140625" customWidth="1"/>
    <col min="13571" max="13571" width="22" customWidth="1"/>
    <col min="13572" max="13572" width="21.85546875" customWidth="1"/>
    <col min="13573" max="13573" width="22.28515625" customWidth="1"/>
    <col min="13825" max="13825" width="2.85546875" customWidth="1"/>
    <col min="13826" max="13826" width="23.140625" customWidth="1"/>
    <col min="13827" max="13827" width="22" customWidth="1"/>
    <col min="13828" max="13828" width="21.85546875" customWidth="1"/>
    <col min="13829" max="13829" width="22.28515625" customWidth="1"/>
    <col min="14081" max="14081" width="2.85546875" customWidth="1"/>
    <col min="14082" max="14082" width="23.140625" customWidth="1"/>
    <col min="14083" max="14083" width="22" customWidth="1"/>
    <col min="14084" max="14084" width="21.85546875" customWidth="1"/>
    <col min="14085" max="14085" width="22.28515625" customWidth="1"/>
    <col min="14337" max="14337" width="2.85546875" customWidth="1"/>
    <col min="14338" max="14338" width="23.140625" customWidth="1"/>
    <col min="14339" max="14339" width="22" customWidth="1"/>
    <col min="14340" max="14340" width="21.85546875" customWidth="1"/>
    <col min="14341" max="14341" width="22.28515625" customWidth="1"/>
    <col min="14593" max="14593" width="2.85546875" customWidth="1"/>
    <col min="14594" max="14594" width="23.140625" customWidth="1"/>
    <col min="14595" max="14595" width="22" customWidth="1"/>
    <col min="14596" max="14596" width="21.85546875" customWidth="1"/>
    <col min="14597" max="14597" width="22.28515625" customWidth="1"/>
    <col min="14849" max="14849" width="2.85546875" customWidth="1"/>
    <col min="14850" max="14850" width="23.140625" customWidth="1"/>
    <col min="14851" max="14851" width="22" customWidth="1"/>
    <col min="14852" max="14852" width="21.85546875" customWidth="1"/>
    <col min="14853" max="14853" width="22.28515625" customWidth="1"/>
    <col min="15105" max="15105" width="2.85546875" customWidth="1"/>
    <col min="15106" max="15106" width="23.140625" customWidth="1"/>
    <col min="15107" max="15107" width="22" customWidth="1"/>
    <col min="15108" max="15108" width="21.85546875" customWidth="1"/>
    <col min="15109" max="15109" width="22.28515625" customWidth="1"/>
    <col min="15361" max="15361" width="2.85546875" customWidth="1"/>
    <col min="15362" max="15362" width="23.140625" customWidth="1"/>
    <col min="15363" max="15363" width="22" customWidth="1"/>
    <col min="15364" max="15364" width="21.85546875" customWidth="1"/>
    <col min="15365" max="15365" width="22.28515625" customWidth="1"/>
    <col min="15617" max="15617" width="2.85546875" customWidth="1"/>
    <col min="15618" max="15618" width="23.140625" customWidth="1"/>
    <col min="15619" max="15619" width="22" customWidth="1"/>
    <col min="15620" max="15620" width="21.85546875" customWidth="1"/>
    <col min="15621" max="15621" width="22.28515625" customWidth="1"/>
    <col min="15873" max="15873" width="2.85546875" customWidth="1"/>
    <col min="15874" max="15874" width="23.140625" customWidth="1"/>
    <col min="15875" max="15875" width="22" customWidth="1"/>
    <col min="15876" max="15876" width="21.85546875" customWidth="1"/>
    <col min="15877" max="15877" width="22.28515625" customWidth="1"/>
    <col min="16129" max="16129" width="2.85546875" customWidth="1"/>
    <col min="16130" max="16130" width="23.140625" customWidth="1"/>
    <col min="16131" max="16131" width="22" customWidth="1"/>
    <col min="16132" max="16132" width="21.85546875" customWidth="1"/>
    <col min="16133" max="16133" width="22.28515625" customWidth="1"/>
  </cols>
  <sheetData>
    <row r="1" spans="2:9" ht="30" customHeight="1">
      <c r="B1" s="260" t="s">
        <v>176</v>
      </c>
      <c r="C1" s="260"/>
      <c r="D1" s="260"/>
      <c r="E1" s="260"/>
      <c r="F1" s="260"/>
      <c r="G1" s="260"/>
      <c r="H1" s="260"/>
      <c r="I1" s="260"/>
    </row>
    <row r="2" spans="2:9" ht="21.75" customHeight="1">
      <c r="E2" s="122" t="s">
        <v>104</v>
      </c>
    </row>
    <row r="3" spans="2:9" ht="16.5" customHeight="1">
      <c r="B3" s="123"/>
      <c r="C3" s="123"/>
      <c r="E3" s="124"/>
    </row>
    <row r="4" spans="2:9" ht="15.75">
      <c r="B4" s="176" t="s">
        <v>170</v>
      </c>
      <c r="C4" s="176"/>
      <c r="D4" s="176"/>
      <c r="E4" s="176"/>
      <c r="F4" s="185"/>
      <c r="G4" s="185"/>
      <c r="H4" s="185"/>
      <c r="I4" s="185"/>
    </row>
    <row r="5" spans="2:9" ht="36.75" customHeight="1">
      <c r="B5" s="177" t="s">
        <v>106</v>
      </c>
      <c r="C5" s="177" t="s">
        <v>177</v>
      </c>
      <c r="D5" s="177" t="s">
        <v>108</v>
      </c>
      <c r="E5" s="177" t="s">
        <v>109</v>
      </c>
      <c r="F5" s="177" t="s">
        <v>107</v>
      </c>
      <c r="G5" s="177" t="s">
        <v>165</v>
      </c>
      <c r="H5" s="177" t="s">
        <v>109</v>
      </c>
      <c r="I5" s="178" t="s">
        <v>166</v>
      </c>
    </row>
    <row r="6" spans="2:9" ht="15.75">
      <c r="B6" s="177" t="s">
        <v>8</v>
      </c>
      <c r="C6" s="216">
        <v>1.5199404729999999</v>
      </c>
      <c r="D6" s="179">
        <v>2589.7469999999998</v>
      </c>
      <c r="E6" s="179">
        <f>D6*C6*1000</f>
        <v>3936261.2801303305</v>
      </c>
      <c r="F6" s="179">
        <v>0</v>
      </c>
      <c r="G6" s="179">
        <v>0</v>
      </c>
      <c r="H6" s="179">
        <f>F6*G6</f>
        <v>0</v>
      </c>
      <c r="I6" s="180">
        <f>E6+H6</f>
        <v>3936261.2801303305</v>
      </c>
    </row>
    <row r="7" spans="2:9" ht="15.75">
      <c r="B7" s="177" t="s">
        <v>9</v>
      </c>
      <c r="C7" s="179">
        <v>0</v>
      </c>
      <c r="D7" s="179">
        <v>0</v>
      </c>
      <c r="E7" s="179">
        <f t="shared" ref="E7:E9" si="0">D7*C7*1000</f>
        <v>0</v>
      </c>
      <c r="F7" s="179">
        <v>0</v>
      </c>
      <c r="G7" s="179">
        <v>0</v>
      </c>
      <c r="H7" s="179">
        <f t="shared" ref="H7" si="1">F7*G7</f>
        <v>0</v>
      </c>
      <c r="I7" s="181"/>
    </row>
    <row r="8" spans="2:9" ht="15.75">
      <c r="B8" s="177" t="s">
        <v>10</v>
      </c>
      <c r="C8" s="216">
        <v>1.5199404729999999</v>
      </c>
      <c r="D8" s="179">
        <v>147.08099999999999</v>
      </c>
      <c r="E8" s="179">
        <f t="shared" si="0"/>
        <v>223554.36470931297</v>
      </c>
      <c r="F8" s="179">
        <v>0</v>
      </c>
      <c r="G8" s="179">
        <v>0</v>
      </c>
      <c r="H8" s="179">
        <f>F8*G8</f>
        <v>0</v>
      </c>
      <c r="I8" s="180">
        <f>E8+H8</f>
        <v>223554.36470931297</v>
      </c>
    </row>
    <row r="9" spans="2:9" ht="15.75">
      <c r="B9" s="177" t="s">
        <v>11</v>
      </c>
      <c r="C9" s="216">
        <v>1.5199404729999999</v>
      </c>
      <c r="D9" s="179">
        <v>5.3840000000000003</v>
      </c>
      <c r="E9" s="179">
        <f t="shared" si="0"/>
        <v>8183.3595066319995</v>
      </c>
      <c r="F9" s="179">
        <v>0</v>
      </c>
      <c r="G9" s="179">
        <v>0</v>
      </c>
      <c r="H9" s="179">
        <f>F9*G9</f>
        <v>0</v>
      </c>
      <c r="I9" s="180">
        <f>E9+H9</f>
        <v>8183.3595066319995</v>
      </c>
    </row>
    <row r="10" spans="2:9" ht="15.75">
      <c r="B10" s="259" t="s">
        <v>105</v>
      </c>
      <c r="C10" s="259"/>
      <c r="D10" s="177">
        <f>SUM(D6:D9)</f>
        <v>2742.212</v>
      </c>
      <c r="E10" s="182">
        <f>SUM(E6:E9)</f>
        <v>4167999.0043462757</v>
      </c>
      <c r="F10" s="183"/>
      <c r="G10" s="184">
        <f>SUM(G6:G9)</f>
        <v>0</v>
      </c>
      <c r="H10" s="180">
        <f>SUM(H6:H9)</f>
        <v>0</v>
      </c>
      <c r="I10" s="184">
        <f>I6+I8+I9</f>
        <v>4167999.0043462757</v>
      </c>
    </row>
    <row r="13" spans="2:9" ht="15.75" customHeight="1">
      <c r="B13" s="258" t="str">
        <f>'закупка ээ для компенсации '!B9:E9</f>
        <v>Первый заместитель исполнительного директора                               А.И. Буйницкий</v>
      </c>
      <c r="C13" s="258"/>
      <c r="D13" s="258"/>
      <c r="E13" s="258"/>
      <c r="F13" s="258"/>
      <c r="G13" s="258"/>
      <c r="H13" s="258"/>
    </row>
  </sheetData>
  <mergeCells count="3">
    <mergeCell ref="B10:C10"/>
    <mergeCell ref="B1:I1"/>
    <mergeCell ref="B13:H13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workbookViewId="0">
      <selection activeCell="A4" sqref="A4"/>
    </sheetView>
  </sheetViews>
  <sheetFormatPr defaultRowHeight="15"/>
  <cols>
    <col min="1" max="1" width="12.5703125" customWidth="1"/>
    <col min="2" max="2" width="59.5703125" bestFit="1" customWidth="1"/>
    <col min="4" max="4" width="10.140625" customWidth="1"/>
    <col min="5" max="5" width="11.28515625" customWidth="1"/>
    <col min="6" max="6" width="15.28515625" bestFit="1" customWidth="1"/>
    <col min="7" max="7" width="10.5703125" bestFit="1" customWidth="1"/>
  </cols>
  <sheetData>
    <row r="2" spans="1:7">
      <c r="A2" s="261" t="s">
        <v>151</v>
      </c>
      <c r="B2" s="261"/>
      <c r="C2" s="261"/>
      <c r="D2" s="261"/>
      <c r="E2" s="261"/>
      <c r="F2" s="261"/>
      <c r="G2" s="261"/>
    </row>
    <row r="3" spans="1:7">
      <c r="A3" s="261" t="s">
        <v>180</v>
      </c>
      <c r="B3" s="261"/>
      <c r="C3" s="261"/>
      <c r="D3" s="261"/>
      <c r="E3" s="261"/>
      <c r="F3" s="261"/>
      <c r="G3" s="261"/>
    </row>
    <row r="4" spans="1:7">
      <c r="A4" s="175"/>
      <c r="B4" s="175"/>
      <c r="C4" s="175"/>
      <c r="D4" s="175"/>
      <c r="E4" s="175"/>
      <c r="F4" s="175"/>
      <c r="G4" s="175"/>
    </row>
    <row r="5" spans="1:7">
      <c r="A5" s="174" t="s">
        <v>152</v>
      </c>
      <c r="B5" s="174" t="s">
        <v>153</v>
      </c>
      <c r="C5" s="174" t="s">
        <v>154</v>
      </c>
      <c r="D5" s="174" t="s">
        <v>155</v>
      </c>
      <c r="E5" s="174" t="s">
        <v>156</v>
      </c>
      <c r="F5" s="174" t="s">
        <v>157</v>
      </c>
      <c r="G5" s="174" t="s">
        <v>158</v>
      </c>
    </row>
    <row r="6" spans="1:7">
      <c r="A6" s="262" t="str">
        <f>A3</f>
        <v>АО "Разрез Березовский"за 2015 год</v>
      </c>
      <c r="B6" s="263"/>
      <c r="C6" s="263"/>
      <c r="D6" s="263"/>
      <c r="E6" s="263"/>
      <c r="F6" s="263"/>
      <c r="G6" s="264"/>
    </row>
    <row r="7" spans="1:7" ht="58.5" customHeight="1">
      <c r="A7" s="265" t="s">
        <v>174</v>
      </c>
      <c r="B7" s="266"/>
      <c r="C7" s="266"/>
      <c r="D7" s="266"/>
      <c r="E7" s="266"/>
      <c r="F7" s="266"/>
      <c r="G7" s="267"/>
    </row>
    <row r="9" spans="1:7" ht="15.75" customHeight="1">
      <c r="B9" s="258" t="s">
        <v>175</v>
      </c>
      <c r="C9" s="258"/>
      <c r="D9" s="258"/>
      <c r="E9" s="258"/>
      <c r="F9" s="258"/>
      <c r="G9" s="258"/>
    </row>
  </sheetData>
  <mergeCells count="5">
    <mergeCell ref="A2:G2"/>
    <mergeCell ref="A6:G6"/>
    <mergeCell ref="A3:G3"/>
    <mergeCell ref="A7:G7"/>
    <mergeCell ref="B9:G9"/>
  </mergeCells>
  <pageMargins left="1.2204724409448819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7"/>
  <sheetViews>
    <sheetView workbookViewId="0">
      <selection activeCell="A6" sqref="A6"/>
    </sheetView>
  </sheetViews>
  <sheetFormatPr defaultRowHeight="15"/>
  <sheetData>
    <row r="4" spans="1:1">
      <c r="A4" t="s">
        <v>162</v>
      </c>
    </row>
    <row r="5" spans="1:1">
      <c r="A5" t="s">
        <v>179</v>
      </c>
    </row>
    <row r="7" spans="1:1">
      <c r="A7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6"/>
  <sheetViews>
    <sheetView workbookViewId="0">
      <selection activeCell="A5" sqref="A5"/>
    </sheetView>
  </sheetViews>
  <sheetFormatPr defaultRowHeight="15"/>
  <sheetData>
    <row r="3" spans="1:1">
      <c r="A3" t="s">
        <v>164</v>
      </c>
    </row>
    <row r="4" spans="1:1">
      <c r="A4" t="s">
        <v>178</v>
      </c>
    </row>
    <row r="6" spans="1:1">
      <c r="A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3</vt:lpstr>
      <vt:lpstr>4</vt:lpstr>
      <vt:lpstr>6</vt:lpstr>
      <vt:lpstr>покупка потерь</vt:lpstr>
      <vt:lpstr>закупка ээ для компенсации </vt:lpstr>
      <vt:lpstr>мер. по снижению потерь</vt:lpstr>
      <vt:lpstr>Факт.потери побтреб.</vt:lpstr>
      <vt:lpstr>'3'!Область_печати</vt:lpstr>
      <vt:lpstr>'4'!Область_печати</vt:lpstr>
      <vt:lpstr>'6'!Область_печати</vt:lpstr>
      <vt:lpstr>'закупка ээ для компенсации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2015-08-18T08:30:38Z</dcterms:modified>
</cp:coreProperties>
</file>